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ierr\Comex Dropbox\Pierre Delaloye\Comex_Dropbox_2.0\1. Dauerhafte Dokumente_Documents permanents Comex\1.5. Modèles - Vorlagen\Prüfung 200h\"/>
    </mc:Choice>
  </mc:AlternateContent>
  <xr:revisionPtr revIDLastSave="0" documentId="13_ncr:1_{3C6E302B-09F8-465B-89D2-D2A5F8CCEC34}" xr6:coauthVersionLast="47" xr6:coauthVersionMax="47" xr10:uidLastSave="{00000000-0000-0000-0000-000000000000}"/>
  <workbookProtection workbookAlgorithmName="SHA-512" workbookHashValue="hqgCM2v1mSVzm34F81xyx2OUUCv4o8tLS2IASILDY3OAFVmKak+glj3eV+b95bewNvLnlM60/D4r77IcWBN7Hg==" workbookSaltValue="IND6rtYxLgPwtyl1W6ge4w==" workbookSpinCount="100000" lockStructure="1"/>
  <bookViews>
    <workbookView xWindow="-105" yWindow="0" windowWidth="26010" windowHeight="20985" tabRatio="699" xr2:uid="{326D82EC-3269-4476-AD6D-DC31E2750017}"/>
  </bookViews>
  <sheets>
    <sheet name="1" sheetId="1" r:id="rId1"/>
    <sheet name="2" sheetId="12" r:id="rId2"/>
    <sheet name="3" sheetId="13" r:id="rId3"/>
    <sheet name="4" sheetId="14" r:id="rId4"/>
    <sheet name="5" sheetId="15" r:id="rId5"/>
    <sheet name="6" sheetId="87" r:id="rId6"/>
    <sheet name="7" sheetId="17" r:id="rId7"/>
    <sheet name="8" sheetId="18" r:id="rId8"/>
    <sheet name="9" sheetId="19" r:id="rId9"/>
    <sheet name="10" sheetId="88" r:id="rId10"/>
    <sheet name="11" sheetId="21" r:id="rId11"/>
    <sheet name="12" sheetId="22" r:id="rId12"/>
    <sheet name="13" sheetId="23" r:id="rId13"/>
    <sheet name="14" sheetId="89" r:id="rId14"/>
    <sheet name="15" sheetId="25" r:id="rId15"/>
    <sheet name="16" sheetId="26" r:id="rId16"/>
    <sheet name="17" sheetId="27" r:id="rId17"/>
    <sheet name="18" sheetId="90" r:id="rId18"/>
    <sheet name="19" sheetId="29" r:id="rId19"/>
    <sheet name="20" sheetId="30" r:id="rId20"/>
    <sheet name="21" sheetId="31" r:id="rId21"/>
    <sheet name="22" sheetId="86" r:id="rId22"/>
    <sheet name="23" sheetId="33" r:id="rId23"/>
    <sheet name="24" sheetId="34" r:id="rId24"/>
    <sheet name="25" sheetId="35" r:id="rId25"/>
    <sheet name="26" sheetId="91" r:id="rId26"/>
    <sheet name="27" sheetId="37" r:id="rId27"/>
    <sheet name="28" sheetId="38" r:id="rId28"/>
    <sheet name="29" sheetId="39" r:id="rId29"/>
    <sheet name="30" sheetId="92" r:id="rId30"/>
    <sheet name="31" sheetId="41" r:id="rId31"/>
    <sheet name="32" sheetId="42" r:id="rId32"/>
    <sheet name="33" sheetId="43" r:id="rId33"/>
    <sheet name="34" sheetId="93" r:id="rId34"/>
    <sheet name="35" sheetId="45" r:id="rId35"/>
    <sheet name="36" sheetId="46" r:id="rId36"/>
    <sheet name="37" sheetId="47" r:id="rId37"/>
    <sheet name="38" sheetId="94" r:id="rId38"/>
    <sheet name="39" sheetId="49" r:id="rId39"/>
    <sheet name="40" sheetId="50" r:id="rId40"/>
    <sheet name="41" sheetId="51" r:id="rId41"/>
    <sheet name="42" sheetId="95" r:id="rId42"/>
    <sheet name="43" sheetId="53" r:id="rId43"/>
    <sheet name="44" sheetId="54" r:id="rId44"/>
    <sheet name="45" sheetId="55" r:id="rId45"/>
    <sheet name="46" sheetId="96" r:id="rId46"/>
    <sheet name="47" sheetId="57" r:id="rId47"/>
    <sheet name="48" sheetId="58" r:id="rId48"/>
    <sheet name="49" sheetId="59" r:id="rId49"/>
    <sheet name="50" sheetId="97" r:id="rId50"/>
    <sheet name="51" sheetId="61" r:id="rId51"/>
    <sheet name="52" sheetId="62" r:id="rId52"/>
    <sheet name="53" sheetId="63" r:id="rId53"/>
    <sheet name="54" sheetId="98" r:id="rId54"/>
    <sheet name="55" sheetId="65" r:id="rId55"/>
    <sheet name="56" sheetId="66" r:id="rId56"/>
    <sheet name="57" sheetId="67" r:id="rId57"/>
    <sheet name="58" sheetId="99" r:id="rId58"/>
    <sheet name="59" sheetId="69" r:id="rId59"/>
    <sheet name="60" sheetId="70" r:id="rId60"/>
    <sheet name="61" sheetId="71" r:id="rId61"/>
    <sheet name="62" sheetId="100" r:id="rId62"/>
    <sheet name="63" sheetId="73" r:id="rId63"/>
    <sheet name="64" sheetId="74" r:id="rId64"/>
    <sheet name="65" sheetId="75" r:id="rId65"/>
    <sheet name="66" sheetId="101" r:id="rId66"/>
    <sheet name="67" sheetId="102" r:id="rId67"/>
    <sheet name="68" sheetId="78" r:id="rId68"/>
    <sheet name="69" sheetId="79" r:id="rId69"/>
    <sheet name="70" sheetId="80" r:id="rId70"/>
    <sheet name="71" sheetId="103" r:id="rId71"/>
    <sheet name="72" sheetId="82" r:id="rId72"/>
    <sheet name="73" sheetId="83" r:id="rId73"/>
    <sheet name="74" sheetId="84" r:id="rId74"/>
    <sheet name="75" sheetId="104" r:id="rId75"/>
    <sheet name="Base de donnée" sheetId="4" r:id="rId76"/>
    <sheet name="Validations" sheetId="7" r:id="rId77"/>
    <sheet name="Liste déroulante" sheetId="3" state="hidden" r:id="rId78"/>
  </sheets>
  <definedNames>
    <definedName name="Deutsch">'Liste déroulante'!$E$74:$E$75</definedName>
    <definedName name="dfi" localSheetId="9">'10'!$L$1</definedName>
    <definedName name="dfi" localSheetId="10">'11'!$L$1</definedName>
    <definedName name="dfi" localSheetId="11">'12'!$L$1</definedName>
    <definedName name="dfi" localSheetId="12">'13'!$L$1</definedName>
    <definedName name="dfi" localSheetId="13">'14'!$L$1</definedName>
    <definedName name="dfi" localSheetId="14">'15'!$L$1</definedName>
    <definedName name="dfi" localSheetId="15">'16'!$L$1</definedName>
    <definedName name="dfi" localSheetId="16">'17'!$L$1</definedName>
    <definedName name="dfi" localSheetId="17">'18'!$L$1</definedName>
    <definedName name="dfi" localSheetId="18">'19'!$L$1</definedName>
    <definedName name="dfi" localSheetId="1">'2'!$L$1</definedName>
    <definedName name="dfi" localSheetId="19">'20'!$L$1</definedName>
    <definedName name="dfi" localSheetId="20">'21'!$L$1</definedName>
    <definedName name="dfi" localSheetId="21">'22'!$L$1</definedName>
    <definedName name="dfi" localSheetId="22">'23'!$L$1</definedName>
    <definedName name="dfi" localSheetId="23">'24'!$L$1</definedName>
    <definedName name="dfi" localSheetId="24">'25'!$L$1</definedName>
    <definedName name="dfi" localSheetId="25">'26'!$L$1</definedName>
    <definedName name="dfi" localSheetId="26">'27'!$L$1</definedName>
    <definedName name="dfi" localSheetId="27">'28'!$L$1</definedName>
    <definedName name="dfi" localSheetId="28">'29'!$L$1</definedName>
    <definedName name="dfi" localSheetId="2">'3'!$L$1</definedName>
    <definedName name="dfi" localSheetId="29">'30'!$L$1</definedName>
    <definedName name="dfi" localSheetId="30">'31'!$L$1</definedName>
    <definedName name="dfi" localSheetId="31">'32'!$L$1</definedName>
    <definedName name="dfi" localSheetId="32">'33'!$L$1</definedName>
    <definedName name="dfi" localSheetId="33">'34'!$L$1</definedName>
    <definedName name="dfi" localSheetId="34">'35'!$L$1</definedName>
    <definedName name="dfi" localSheetId="35">'36'!$L$1</definedName>
    <definedName name="dfi" localSheetId="36">'37'!$L$1</definedName>
    <definedName name="dfi" localSheetId="37">'38'!$L$1</definedName>
    <definedName name="dfi" localSheetId="38">'39'!$L$1</definedName>
    <definedName name="dfi" localSheetId="3">'4'!$L$1</definedName>
    <definedName name="dfi" localSheetId="39">'40'!$L$1</definedName>
    <definedName name="dfi" localSheetId="40">'41'!$L$1</definedName>
    <definedName name="dfi" localSheetId="41">'42'!$L$1</definedName>
    <definedName name="dfi" localSheetId="42">'43'!$L$1</definedName>
    <definedName name="dfi" localSheetId="43">'44'!$L$1</definedName>
    <definedName name="dfi" localSheetId="44">'45'!$L$1</definedName>
    <definedName name="dfi" localSheetId="45">'46'!$L$1</definedName>
    <definedName name="dfi" localSheetId="46">'47'!$L$1</definedName>
    <definedName name="dfi" localSheetId="47">'48'!$L$1</definedName>
    <definedName name="dfi" localSheetId="48">'49'!$L$1</definedName>
    <definedName name="dfi" localSheetId="4">'5'!$L$1</definedName>
    <definedName name="dfi" localSheetId="49">'50'!$L$1</definedName>
    <definedName name="dfi" localSheetId="50">'51'!$L$1</definedName>
    <definedName name="dfi" localSheetId="51">'52'!$L$1</definedName>
    <definedName name="dfi" localSheetId="52">'53'!$L$1</definedName>
    <definedName name="dfi" localSheetId="53">'54'!$L$1</definedName>
    <definedName name="dfi" localSheetId="54">'55'!$L$1</definedName>
    <definedName name="dfi" localSheetId="55">'56'!$L$1</definedName>
    <definedName name="dfi" localSheetId="56">'57'!$L$1</definedName>
    <definedName name="dfi" localSheetId="57">'58'!$L$1</definedName>
    <definedName name="dfi" localSheetId="58">'59'!$L$1</definedName>
    <definedName name="dfi" localSheetId="5">'6'!$L$1</definedName>
    <definedName name="dfi" localSheetId="59">'60'!$L$1</definedName>
    <definedName name="dfi" localSheetId="60">'61'!$L$1</definedName>
    <definedName name="dfi" localSheetId="61">'62'!$L$1</definedName>
    <definedName name="dfi" localSheetId="62">'63'!$L$1</definedName>
    <definedName name="dfi" localSheetId="63">'64'!$L$1</definedName>
    <definedName name="dfi" localSheetId="64">'65'!$L$1</definedName>
    <definedName name="dfi" localSheetId="65">'66'!$L$1</definedName>
    <definedName name="dfi" localSheetId="66">'67'!$L$1</definedName>
    <definedName name="dfi" localSheetId="67">'68'!$L$1</definedName>
    <definedName name="dfi" localSheetId="68">'69'!$L$1</definedName>
    <definedName name="dfi" localSheetId="6">'7'!$L$1</definedName>
    <definedName name="dfi" localSheetId="69">'70'!$L$1</definedName>
    <definedName name="dfi" localSheetId="70">'71'!$L$1</definedName>
    <definedName name="dfi" localSheetId="71">'72'!$L$1</definedName>
    <definedName name="dfi" localSheetId="72">'73'!$L$1</definedName>
    <definedName name="dfi" localSheetId="73">'74'!$L$1</definedName>
    <definedName name="dfi" localSheetId="74">'75'!$L$1</definedName>
    <definedName name="dfi" localSheetId="7">'8'!$L$1</definedName>
    <definedName name="dfi" localSheetId="8">'9'!$L$1</definedName>
    <definedName name="dfi">'1'!$L$1</definedName>
    <definedName name="Français">'Liste déroulante'!$F$74:$F$75</definedName>
    <definedName name="langue">'Liste déroulante'!$E$2:$G$2</definedName>
    <definedName name="langue2">'Liste déroulante'!$E$73:$F$73</definedName>
    <definedName name="ligne_trad">'Liste déroulante'!$D$3:$D$90</definedName>
    <definedName name="liste_langue">'Liste déroulante'!$D$74:$D$75</definedName>
    <definedName name="Nom">'1'!$D$3</definedName>
    <definedName name="Prénom">'1'!$H$3</definedName>
    <definedName name="Traduction">'Liste déroulante'!$E$3:$G$90</definedName>
    <definedName name="type_rando" localSheetId="9">'10'!$F$54</definedName>
    <definedName name="type_rando" localSheetId="10">'11'!$F$54</definedName>
    <definedName name="type_rando" localSheetId="11">'12'!$F$54</definedName>
    <definedName name="type_rando" localSheetId="12">'13'!$F$54</definedName>
    <definedName name="type_rando" localSheetId="13">'14'!$F$54</definedName>
    <definedName name="type_rando" localSheetId="14">'15'!$F$54</definedName>
    <definedName name="type_rando" localSheetId="15">'16'!$F$54</definedName>
    <definedName name="type_rando" localSheetId="16">'17'!$F$54</definedName>
    <definedName name="type_rando" localSheetId="17">'18'!$F$54</definedName>
    <definedName name="type_rando" localSheetId="18">'19'!$F$54</definedName>
    <definedName name="type_rando" localSheetId="1">'2'!$F$54</definedName>
    <definedName name="type_rando" localSheetId="19">'20'!$F$54</definedName>
    <definedName name="type_rando" localSheetId="20">'21'!$F$54</definedName>
    <definedName name="type_rando" localSheetId="21">'22'!$F$54</definedName>
    <definedName name="type_rando" localSheetId="22">'23'!$F$54</definedName>
    <definedName name="type_rando" localSheetId="23">'24'!$F$54</definedName>
    <definedName name="type_rando" localSheetId="24">'25'!$F$54</definedName>
    <definedName name="type_rando" localSheetId="25">'26'!$F$54</definedName>
    <definedName name="type_rando" localSheetId="26">'27'!$F$54</definedName>
    <definedName name="type_rando" localSheetId="27">'28'!$F$54</definedName>
    <definedName name="type_rando" localSheetId="28">'29'!$F$54</definedName>
    <definedName name="type_rando" localSheetId="2">'3'!$F$54</definedName>
    <definedName name="type_rando" localSheetId="29">'30'!$F$54</definedName>
    <definedName name="type_rando" localSheetId="30">'31'!$F$54</definedName>
    <definedName name="type_rando" localSheetId="31">'32'!$F$54</definedName>
    <definedName name="type_rando" localSheetId="32">'33'!$F$54</definedName>
    <definedName name="type_rando" localSheetId="33">'34'!$F$54</definedName>
    <definedName name="type_rando" localSheetId="34">'35'!$F$54</definedName>
    <definedName name="type_rando" localSheetId="35">'36'!$F$54</definedName>
    <definedName name="type_rando" localSheetId="36">'37'!$F$54</definedName>
    <definedName name="type_rando" localSheetId="37">'38'!$F$54</definedName>
    <definedName name="type_rando" localSheetId="38">'39'!$F$54</definedName>
    <definedName name="type_rando" localSheetId="3">'4'!$F$54</definedName>
    <definedName name="type_rando" localSheetId="39">'40'!$F$54</definedName>
    <definedName name="type_rando" localSheetId="40">'41'!$F$54</definedName>
    <definedName name="type_rando" localSheetId="41">'42'!$F$54</definedName>
    <definedName name="type_rando" localSheetId="42">'43'!$F$54</definedName>
    <definedName name="type_rando" localSheetId="43">'44'!$F$54</definedName>
    <definedName name="type_rando" localSheetId="44">'45'!$F$54</definedName>
    <definedName name="type_rando" localSheetId="45">'46'!$F$54</definedName>
    <definedName name="type_rando" localSheetId="46">'47'!$F$54</definedName>
    <definedName name="type_rando" localSheetId="47">'48'!$F$54</definedName>
    <definedName name="type_rando" localSheetId="48">'49'!$F$54</definedName>
    <definedName name="type_rando" localSheetId="4">'5'!$F$54</definedName>
    <definedName name="type_rando" localSheetId="49">'50'!$F$54</definedName>
    <definedName name="type_rando" localSheetId="50">'51'!$F$54</definedName>
    <definedName name="type_rando" localSheetId="51">'52'!$F$54</definedName>
    <definedName name="type_rando" localSheetId="52">'53'!$F$54</definedName>
    <definedName name="type_rando" localSheetId="53">'54'!$F$54</definedName>
    <definedName name="type_rando" localSheetId="54">'55'!$F$54</definedName>
    <definedName name="type_rando" localSheetId="55">'56'!$F$54</definedName>
    <definedName name="type_rando" localSheetId="56">'57'!$F$54</definedName>
    <definedName name="type_rando" localSheetId="57">'58'!$F$54</definedName>
    <definedName name="type_rando" localSheetId="58">'59'!$F$54</definedName>
    <definedName name="type_rando" localSheetId="5">'6'!$F$54</definedName>
    <definedName name="type_rando" localSheetId="59">'60'!$F$54</definedName>
    <definedName name="type_rando" localSheetId="60">'61'!$F$54</definedName>
    <definedName name="type_rando" localSheetId="61">'62'!$F$54</definedName>
    <definedName name="type_rando" localSheetId="62">'63'!$F$54</definedName>
    <definedName name="type_rando" localSheetId="63">'64'!$F$54</definedName>
    <definedName name="type_rando" localSheetId="64">'65'!$F$54</definedName>
    <definedName name="type_rando" localSheetId="65">'66'!$F$54</definedName>
    <definedName name="type_rando" localSheetId="66">'67'!$F$54</definedName>
    <definedName name="type_rando" localSheetId="67">'68'!$F$54</definedName>
    <definedName name="type_rando" localSheetId="68">'69'!$F$54</definedName>
    <definedName name="type_rando" localSheetId="6">'7'!$F$54</definedName>
    <definedName name="type_rando" localSheetId="69">'70'!$F$54</definedName>
    <definedName name="type_rando" localSheetId="70">'71'!$F$54</definedName>
    <definedName name="type_rando" localSheetId="71">'72'!$F$54</definedName>
    <definedName name="type_rando" localSheetId="72">'73'!$F$54</definedName>
    <definedName name="type_rando" localSheetId="73">'74'!$F$54</definedName>
    <definedName name="type_rando" localSheetId="74">'75'!$F$54</definedName>
    <definedName name="type_rando" localSheetId="7">'8'!$F$54</definedName>
    <definedName name="type_rando" localSheetId="8">'9'!$F$54</definedName>
    <definedName name="type_rando">'1'!$F$54</definedName>
    <definedName name="validation0" localSheetId="9">'10'!$I$79</definedName>
    <definedName name="validation0" localSheetId="10">'11'!$I$79</definedName>
    <definedName name="validation0" localSheetId="11">'12'!$I$79</definedName>
    <definedName name="validation0" localSheetId="12">'13'!$I$79</definedName>
    <definedName name="validation0" localSheetId="13">'14'!$I$79</definedName>
    <definedName name="validation0" localSheetId="14">'15'!$I$79</definedName>
    <definedName name="validation0" localSheetId="15">'16'!$I$79</definedName>
    <definedName name="validation0" localSheetId="16">'17'!$I$79</definedName>
    <definedName name="validation0" localSheetId="17">'18'!$I$79</definedName>
    <definedName name="validation0" localSheetId="18">'19'!$I$79</definedName>
    <definedName name="validation0" localSheetId="1">'2'!$I$79</definedName>
    <definedName name="validation0" localSheetId="19">'20'!$I$79</definedName>
    <definedName name="validation0" localSheetId="20">'21'!$I$79</definedName>
    <definedName name="validation0" localSheetId="21">'22'!$I$79</definedName>
    <definedName name="validation0" localSheetId="22">'23'!$I$79</definedName>
    <definedName name="validation0" localSheetId="23">'24'!$I$79</definedName>
    <definedName name="validation0" localSheetId="24">'25'!$I$79</definedName>
    <definedName name="validation0" localSheetId="25">'26'!$I$79</definedName>
    <definedName name="validation0" localSheetId="26">'27'!$I$79</definedName>
    <definedName name="validation0" localSheetId="27">'28'!$I$79</definedName>
    <definedName name="validation0" localSheetId="28">'29'!$I$79</definedName>
    <definedName name="validation0" localSheetId="2">'3'!$I$79</definedName>
    <definedName name="validation0" localSheetId="29">'30'!$I$79</definedName>
    <definedName name="validation0" localSheetId="30">'31'!$I$79</definedName>
    <definedName name="validation0" localSheetId="31">'32'!$I$79</definedName>
    <definedName name="validation0" localSheetId="32">'33'!$I$79</definedName>
    <definedName name="validation0" localSheetId="33">'34'!$I$79</definedName>
    <definedName name="validation0" localSheetId="34">'35'!$I$79</definedName>
    <definedName name="validation0" localSheetId="35">'36'!$I$79</definedName>
    <definedName name="validation0" localSheetId="36">'37'!$I$79</definedName>
    <definedName name="validation0" localSheetId="37">'38'!$I$79</definedName>
    <definedName name="validation0" localSheetId="38">'39'!$I$79</definedName>
    <definedName name="validation0" localSheetId="3">'4'!$I$79</definedName>
    <definedName name="validation0" localSheetId="39">'40'!$I$79</definedName>
    <definedName name="validation0" localSheetId="40">'41'!$I$79</definedName>
    <definedName name="validation0" localSheetId="41">'42'!$I$79</definedName>
    <definedName name="validation0" localSheetId="42">'43'!$I$79</definedName>
    <definedName name="validation0" localSheetId="43">'44'!$I$79</definedName>
    <definedName name="validation0" localSheetId="44">'45'!$I$79</definedName>
    <definedName name="validation0" localSheetId="45">'46'!$I$79</definedName>
    <definedName name="validation0" localSheetId="46">'47'!$I$79</definedName>
    <definedName name="validation0" localSheetId="47">'48'!$I$79</definedName>
    <definedName name="validation0" localSheetId="48">'49'!$I$79</definedName>
    <definedName name="validation0" localSheetId="4">'5'!$I$79</definedName>
    <definedName name="validation0" localSheetId="49">'50'!$I$79</definedName>
    <definedName name="validation0" localSheetId="50">'51'!$I$79</definedName>
    <definedName name="validation0" localSheetId="51">'52'!$I$79</definedName>
    <definedName name="validation0" localSheetId="52">'53'!$I$79</definedName>
    <definedName name="validation0" localSheetId="53">'54'!$I$79</definedName>
    <definedName name="validation0" localSheetId="54">'55'!$I$79</definedName>
    <definedName name="validation0" localSheetId="55">'56'!$I$79</definedName>
    <definedName name="validation0" localSheetId="56">'57'!$I$79</definedName>
    <definedName name="validation0" localSheetId="57">'58'!$I$79</definedName>
    <definedName name="validation0" localSheetId="58">'59'!$I$79</definedName>
    <definedName name="validation0" localSheetId="5">'6'!$I$79</definedName>
    <definedName name="validation0" localSheetId="59">'60'!$I$79</definedName>
    <definedName name="validation0" localSheetId="60">'61'!$I$79</definedName>
    <definedName name="validation0" localSheetId="61">'62'!$I$79</definedName>
    <definedName name="validation0" localSheetId="62">'63'!$I$79</definedName>
    <definedName name="validation0" localSheetId="63">'64'!$I$79</definedName>
    <definedName name="validation0" localSheetId="64">'65'!$I$79</definedName>
    <definedName name="validation0" localSheetId="65">'66'!$I$79</definedName>
    <definedName name="validation0" localSheetId="66">'67'!$I$79</definedName>
    <definedName name="validation0" localSheetId="67">'68'!$I$79</definedName>
    <definedName name="validation0" localSheetId="68">'69'!$I$79</definedName>
    <definedName name="validation0" localSheetId="6">'7'!$I$79</definedName>
    <definedName name="validation0" localSheetId="69">'70'!$I$79</definedName>
    <definedName name="validation0" localSheetId="70">'71'!$I$79</definedName>
    <definedName name="validation0" localSheetId="71">'72'!$I$79</definedName>
    <definedName name="validation0" localSheetId="72">'73'!$I$79</definedName>
    <definedName name="validation0" localSheetId="73">'74'!$I$79</definedName>
    <definedName name="validation0" localSheetId="74">'75'!$I$79</definedName>
    <definedName name="validation0" localSheetId="7">'8'!$I$79</definedName>
    <definedName name="validation0" localSheetId="8">'9'!$I$79</definedName>
    <definedName name="validation0">'1'!$I$79</definedName>
    <definedName name="_xlnm.Print_Area" localSheetId="0">'1'!$B$1:$M$35</definedName>
    <definedName name="_xlnm.Print_Area" localSheetId="9">'10'!$B$1:$M$35</definedName>
    <definedName name="_xlnm.Print_Area" localSheetId="10">'11'!$B$1:$M$35</definedName>
    <definedName name="_xlnm.Print_Area" localSheetId="11">'12'!$B$1:$M$35</definedName>
    <definedName name="_xlnm.Print_Area" localSheetId="12">'13'!$B$1:$M$35</definedName>
    <definedName name="_xlnm.Print_Area" localSheetId="13">'14'!$B$1:$M$35</definedName>
    <definedName name="_xlnm.Print_Area" localSheetId="14">'15'!$B$1:$M$35</definedName>
    <definedName name="_xlnm.Print_Area" localSheetId="15">'16'!$B$1:$M$35</definedName>
    <definedName name="_xlnm.Print_Area" localSheetId="16">'17'!$B$1:$M$35</definedName>
    <definedName name="_xlnm.Print_Area" localSheetId="17">'18'!$B$1:$M$35</definedName>
    <definedName name="_xlnm.Print_Area" localSheetId="18">'19'!$B$1:$M$35</definedName>
    <definedName name="_xlnm.Print_Area" localSheetId="1">'2'!$B$1:$M$35</definedName>
    <definedName name="_xlnm.Print_Area" localSheetId="19">'20'!$B$1:$M$35</definedName>
    <definedName name="_xlnm.Print_Area" localSheetId="20">'21'!$B$1:$M$35</definedName>
    <definedName name="_xlnm.Print_Area" localSheetId="21">'22'!$B$1:$M$35</definedName>
    <definedName name="_xlnm.Print_Area" localSheetId="22">'23'!$B$1:$M$35</definedName>
    <definedName name="_xlnm.Print_Area" localSheetId="23">'24'!$B$1:$M$35</definedName>
    <definedName name="_xlnm.Print_Area" localSheetId="24">'25'!$B$1:$M$35</definedName>
    <definedName name="_xlnm.Print_Area" localSheetId="25">'26'!$B$1:$M$35</definedName>
    <definedName name="_xlnm.Print_Area" localSheetId="26">'27'!$B$1:$M$35</definedName>
    <definedName name="_xlnm.Print_Area" localSheetId="27">'28'!$B$1:$M$35</definedName>
    <definedName name="_xlnm.Print_Area" localSheetId="28">'29'!$B$1:$M$35</definedName>
    <definedName name="_xlnm.Print_Area" localSheetId="2">'3'!$B$1:$M$35</definedName>
    <definedName name="_xlnm.Print_Area" localSheetId="29">'30'!$B$1:$M$35</definedName>
    <definedName name="_xlnm.Print_Area" localSheetId="30">'31'!$B$1:$M$35</definedName>
    <definedName name="_xlnm.Print_Area" localSheetId="31">'32'!$B$1:$M$35</definedName>
    <definedName name="_xlnm.Print_Area" localSheetId="32">'33'!$B$1:$M$35</definedName>
    <definedName name="_xlnm.Print_Area" localSheetId="33">'34'!$B$1:$M$35</definedName>
    <definedName name="_xlnm.Print_Area" localSheetId="34">'35'!$B$1:$M$35</definedName>
    <definedName name="_xlnm.Print_Area" localSheetId="35">'36'!$B$1:$M$35</definedName>
    <definedName name="_xlnm.Print_Area" localSheetId="36">'37'!$B$1:$M$35</definedName>
    <definedName name="_xlnm.Print_Area" localSheetId="37">'38'!$B$1:$M$35</definedName>
    <definedName name="_xlnm.Print_Area" localSheetId="38">'39'!$B$1:$M$35</definedName>
    <definedName name="_xlnm.Print_Area" localSheetId="3">'4'!$B$1:$M$35</definedName>
    <definedName name="_xlnm.Print_Area" localSheetId="39">'40'!$B$1:$M$35</definedName>
    <definedName name="_xlnm.Print_Area" localSheetId="40">'41'!$B$1:$M$35</definedName>
    <definedName name="_xlnm.Print_Area" localSheetId="41">'42'!$B$1:$M$35</definedName>
    <definedName name="_xlnm.Print_Area" localSheetId="42">'43'!$B$1:$M$35</definedName>
    <definedName name="_xlnm.Print_Area" localSheetId="43">'44'!$B$1:$M$35</definedName>
    <definedName name="_xlnm.Print_Area" localSheetId="44">'45'!$B$1:$M$35</definedName>
    <definedName name="_xlnm.Print_Area" localSheetId="45">'46'!$B$1:$M$35</definedName>
    <definedName name="_xlnm.Print_Area" localSheetId="46">'47'!$B$1:$M$35</definedName>
    <definedName name="_xlnm.Print_Area" localSheetId="47">'48'!$B$1:$M$35</definedName>
    <definedName name="_xlnm.Print_Area" localSheetId="48">'49'!$B$1:$M$35</definedName>
    <definedName name="_xlnm.Print_Area" localSheetId="4">'5'!$B$1:$M$35</definedName>
    <definedName name="_xlnm.Print_Area" localSheetId="49">'50'!$B$1:$M$35</definedName>
    <definedName name="_xlnm.Print_Area" localSheetId="50">'51'!$B$1:$M$35</definedName>
    <definedName name="_xlnm.Print_Area" localSheetId="51">'52'!$B$1:$M$35</definedName>
    <definedName name="_xlnm.Print_Area" localSheetId="52">'53'!$B$1:$M$35</definedName>
    <definedName name="_xlnm.Print_Area" localSheetId="53">'54'!$B$1:$M$35</definedName>
    <definedName name="_xlnm.Print_Area" localSheetId="54">'55'!$B$1:$M$35</definedName>
    <definedName name="_xlnm.Print_Area" localSheetId="55">'56'!$B$1:$M$35</definedName>
    <definedName name="_xlnm.Print_Area" localSheetId="56">'57'!$B$1:$M$35</definedName>
    <definedName name="_xlnm.Print_Area" localSheetId="57">'58'!$B$1:$M$35</definedName>
    <definedName name="_xlnm.Print_Area" localSheetId="58">'59'!$B$1:$M$35</definedName>
    <definedName name="_xlnm.Print_Area" localSheetId="5">'6'!$B$1:$M$35</definedName>
    <definedName name="_xlnm.Print_Area" localSheetId="59">'60'!$B$1:$M$35</definedName>
    <definedName name="_xlnm.Print_Area" localSheetId="60">'61'!$B$1:$M$35</definedName>
    <definedName name="_xlnm.Print_Area" localSheetId="61">'62'!$B$1:$M$35</definedName>
    <definedName name="_xlnm.Print_Area" localSheetId="62">'63'!$B$1:$M$35</definedName>
    <definedName name="_xlnm.Print_Area" localSheetId="63">'64'!$B$1:$M$35</definedName>
    <definedName name="_xlnm.Print_Area" localSheetId="64">'65'!$B$1:$M$35</definedName>
    <definedName name="_xlnm.Print_Area" localSheetId="65">'66'!$B$1:$M$35</definedName>
    <definedName name="_xlnm.Print_Area" localSheetId="66">'67'!$B$1:$M$35</definedName>
    <definedName name="_xlnm.Print_Area" localSheetId="67">'68'!$B$1:$M$35</definedName>
    <definedName name="_xlnm.Print_Area" localSheetId="68">'69'!$B$1:$M$35</definedName>
    <definedName name="_xlnm.Print_Area" localSheetId="6">'7'!$B$1:$M$35</definedName>
    <definedName name="_xlnm.Print_Area" localSheetId="69">'70'!$B$1:$M$35</definedName>
    <definedName name="_xlnm.Print_Area" localSheetId="70">'71'!$B$1:$M$35</definedName>
    <definedName name="_xlnm.Print_Area" localSheetId="71">'72'!$B$1:$M$35</definedName>
    <definedName name="_xlnm.Print_Area" localSheetId="72">'73'!$B$1:$M$35</definedName>
    <definedName name="_xlnm.Print_Area" localSheetId="73">'74'!$B$1:$M$35</definedName>
    <definedName name="_xlnm.Print_Area" localSheetId="74">'75'!$B$1:$M$35</definedName>
    <definedName name="_xlnm.Print_Area" localSheetId="7">'8'!$B$1:$M$35</definedName>
    <definedName name="_xlnm.Print_Area" localSheetId="8">'9'!$B$1:$M$35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8" i="4" l="1"/>
  <c r="AP8" i="4" s="1"/>
  <c r="AO9" i="4"/>
  <c r="AP9" i="4"/>
  <c r="AO10" i="4"/>
  <c r="AP10" i="4"/>
  <c r="AO11" i="4"/>
  <c r="AP11" i="4"/>
  <c r="AO12" i="4"/>
  <c r="AP12" i="4"/>
  <c r="AO13" i="4"/>
  <c r="AP13" i="4"/>
  <c r="AO14" i="4"/>
  <c r="AP14" i="4" s="1"/>
  <c r="AO15" i="4"/>
  <c r="AP15" i="4"/>
  <c r="AO16" i="4"/>
  <c r="AP16" i="4"/>
  <c r="AO17" i="4"/>
  <c r="AP17" i="4"/>
  <c r="AO18" i="4"/>
  <c r="AP18" i="4"/>
  <c r="AO19" i="4"/>
  <c r="AP19" i="4"/>
  <c r="AO20" i="4"/>
  <c r="AP20" i="4" s="1"/>
  <c r="AO21" i="4"/>
  <c r="AP21" i="4"/>
  <c r="AO22" i="4"/>
  <c r="AP22" i="4"/>
  <c r="AO23" i="4"/>
  <c r="AP23" i="4"/>
  <c r="AO24" i="4"/>
  <c r="AP24" i="4"/>
  <c r="AO25" i="4"/>
  <c r="AP25" i="4"/>
  <c r="AO26" i="4"/>
  <c r="AP26" i="4" s="1"/>
  <c r="AO27" i="4"/>
  <c r="AP27" i="4"/>
  <c r="AO28" i="4"/>
  <c r="AP28" i="4"/>
  <c r="AO29" i="4"/>
  <c r="AP29" i="4"/>
  <c r="AO30" i="4"/>
  <c r="AP30" i="4"/>
  <c r="AO31" i="4"/>
  <c r="AP31" i="4"/>
  <c r="AO32" i="4"/>
  <c r="AP32" i="4" s="1"/>
  <c r="AO33" i="4"/>
  <c r="AP33" i="4"/>
  <c r="AO34" i="4"/>
  <c r="AP34" i="4"/>
  <c r="AO35" i="4"/>
  <c r="AP35" i="4"/>
  <c r="AO36" i="4"/>
  <c r="AP36" i="4"/>
  <c r="AO37" i="4"/>
  <c r="AP37" i="4"/>
  <c r="AO38" i="4"/>
  <c r="AP38" i="4" s="1"/>
  <c r="AO39" i="4"/>
  <c r="AP39" i="4"/>
  <c r="AO40" i="4"/>
  <c r="AP40" i="4"/>
  <c r="AO41" i="4"/>
  <c r="AP41" i="4" s="1"/>
  <c r="AO42" i="4"/>
  <c r="AP42" i="4"/>
  <c r="AO43" i="4"/>
  <c r="AP43" i="4"/>
  <c r="AO44" i="4"/>
  <c r="AP44" i="4" s="1"/>
  <c r="AO45" i="4"/>
  <c r="AP45" i="4"/>
  <c r="AO46" i="4"/>
  <c r="AP46" i="4"/>
  <c r="AO47" i="4"/>
  <c r="AP47" i="4"/>
  <c r="AO48" i="4"/>
  <c r="AP48" i="4"/>
  <c r="AO49" i="4"/>
  <c r="AP49" i="4"/>
  <c r="AO50" i="4"/>
  <c r="AP50" i="4" s="1"/>
  <c r="AO51" i="4"/>
  <c r="AP51" i="4"/>
  <c r="AO52" i="4"/>
  <c r="AP52" i="4"/>
  <c r="AO53" i="4"/>
  <c r="AP53" i="4"/>
  <c r="AO54" i="4"/>
  <c r="AP54" i="4"/>
  <c r="AO55" i="4"/>
  <c r="AP55" i="4"/>
  <c r="AO56" i="4"/>
  <c r="AP56" i="4" s="1"/>
  <c r="AO57" i="4"/>
  <c r="AP57" i="4"/>
  <c r="AO58" i="4"/>
  <c r="AP58" i="4"/>
  <c r="AO59" i="4"/>
  <c r="AP59" i="4"/>
  <c r="AO60" i="4"/>
  <c r="AP60" i="4"/>
  <c r="AO61" i="4"/>
  <c r="AP61" i="4"/>
  <c r="AO62" i="4"/>
  <c r="AP62" i="4" s="1"/>
  <c r="AO63" i="4"/>
  <c r="AP63" i="4"/>
  <c r="AO64" i="4"/>
  <c r="AP64" i="4"/>
  <c r="AO65" i="4"/>
  <c r="AP65" i="4"/>
  <c r="AO66" i="4"/>
  <c r="AP66" i="4"/>
  <c r="AO67" i="4"/>
  <c r="AP67" i="4"/>
  <c r="AO68" i="4"/>
  <c r="AP68" i="4" s="1"/>
  <c r="AO69" i="4"/>
  <c r="AP69" i="4"/>
  <c r="AO70" i="4"/>
  <c r="AP70" i="4"/>
  <c r="AO71" i="4"/>
  <c r="AP71" i="4"/>
  <c r="AO72" i="4"/>
  <c r="AP72" i="4"/>
  <c r="AO73" i="4"/>
  <c r="AP73" i="4"/>
  <c r="AO74" i="4"/>
  <c r="AP74" i="4" s="1"/>
  <c r="AO75" i="4"/>
  <c r="AP75" i="4"/>
  <c r="AO76" i="4"/>
  <c r="AP76" i="4"/>
  <c r="AO77" i="4"/>
  <c r="AP77" i="4"/>
  <c r="AO78" i="4"/>
  <c r="AP78" i="4"/>
  <c r="AO79" i="4"/>
  <c r="AP79" i="4"/>
  <c r="AO80" i="4"/>
  <c r="AP80" i="4" s="1"/>
  <c r="AO7" i="4"/>
  <c r="AP7" i="4" s="1"/>
  <c r="B18" i="7"/>
  <c r="B19" i="7"/>
  <c r="B17" i="7"/>
  <c r="B16" i="7"/>
  <c r="B15" i="7"/>
  <c r="B14" i="7"/>
  <c r="B13" i="7"/>
  <c r="AJ72" i="4"/>
  <c r="AK56" i="4"/>
  <c r="AN40" i="4"/>
  <c r="AM40" i="4"/>
  <c r="B12" i="7"/>
  <c r="B10" i="7"/>
  <c r="C4" i="7"/>
  <c r="E3" i="4"/>
  <c r="C3" i="104"/>
  <c r="C51" i="104" s="1"/>
  <c r="E1" i="104"/>
  <c r="AC81" i="4"/>
  <c r="AB81" i="4"/>
  <c r="AA81" i="4"/>
  <c r="Z81" i="4"/>
  <c r="Y81" i="4"/>
  <c r="X81" i="4"/>
  <c r="W81" i="4"/>
  <c r="V81" i="4"/>
  <c r="U81" i="4"/>
  <c r="T81" i="4"/>
  <c r="S81" i="4"/>
  <c r="R81" i="4"/>
  <c r="AN81" i="4" s="1"/>
  <c r="AO81" i="4" s="1"/>
  <c r="AP81" i="4" s="1"/>
  <c r="Q81" i="4"/>
  <c r="P81" i="4"/>
  <c r="O81" i="4"/>
  <c r="L81" i="4"/>
  <c r="K81" i="4"/>
  <c r="J81" i="4"/>
  <c r="I81" i="4"/>
  <c r="H81" i="4"/>
  <c r="G81" i="4"/>
  <c r="F81" i="4"/>
  <c r="AJ81" i="4" s="1"/>
  <c r="E81" i="4"/>
  <c r="AM81" i="4" s="1"/>
  <c r="D81" i="4"/>
  <c r="A81" i="4"/>
  <c r="AC77" i="4"/>
  <c r="AB77" i="4"/>
  <c r="AA77" i="4"/>
  <c r="Z77" i="4"/>
  <c r="Y77" i="4"/>
  <c r="X77" i="4"/>
  <c r="W77" i="4"/>
  <c r="V77" i="4"/>
  <c r="U77" i="4"/>
  <c r="T77" i="4"/>
  <c r="S77" i="4"/>
  <c r="R77" i="4"/>
  <c r="AN77" i="4" s="1"/>
  <c r="Q77" i="4"/>
  <c r="P77" i="4"/>
  <c r="O77" i="4"/>
  <c r="L77" i="4"/>
  <c r="K77" i="4"/>
  <c r="J77" i="4"/>
  <c r="I77" i="4"/>
  <c r="H77" i="4"/>
  <c r="G77" i="4"/>
  <c r="F77" i="4"/>
  <c r="AJ77" i="4" s="1"/>
  <c r="E77" i="4"/>
  <c r="AM77" i="4" s="1"/>
  <c r="D77" i="4"/>
  <c r="A77" i="4"/>
  <c r="AC73" i="4"/>
  <c r="AB73" i="4"/>
  <c r="AA73" i="4"/>
  <c r="Z73" i="4"/>
  <c r="Y73" i="4"/>
  <c r="X73" i="4"/>
  <c r="W73" i="4"/>
  <c r="V73" i="4"/>
  <c r="U73" i="4"/>
  <c r="T73" i="4"/>
  <c r="S73" i="4"/>
  <c r="R73" i="4"/>
  <c r="AN73" i="4" s="1"/>
  <c r="Q73" i="4"/>
  <c r="P73" i="4"/>
  <c r="O73" i="4"/>
  <c r="L73" i="4"/>
  <c r="K73" i="4"/>
  <c r="J73" i="4"/>
  <c r="I73" i="4"/>
  <c r="H73" i="4"/>
  <c r="G73" i="4"/>
  <c r="F73" i="4"/>
  <c r="AJ73" i="4" s="1"/>
  <c r="E73" i="4"/>
  <c r="AM73" i="4" s="1"/>
  <c r="D73" i="4"/>
  <c r="A73" i="4"/>
  <c r="AC72" i="4"/>
  <c r="AB72" i="4"/>
  <c r="AA72" i="4"/>
  <c r="Z72" i="4"/>
  <c r="Y72" i="4"/>
  <c r="X72" i="4"/>
  <c r="W72" i="4"/>
  <c r="V72" i="4"/>
  <c r="U72" i="4"/>
  <c r="T72" i="4"/>
  <c r="S72" i="4"/>
  <c r="R72" i="4"/>
  <c r="AN72" i="4" s="1"/>
  <c r="Q72" i="4"/>
  <c r="P72" i="4"/>
  <c r="O72" i="4"/>
  <c r="L72" i="4"/>
  <c r="K72" i="4"/>
  <c r="J72" i="4"/>
  <c r="I72" i="4"/>
  <c r="H72" i="4"/>
  <c r="G72" i="4"/>
  <c r="F72" i="4"/>
  <c r="E72" i="4"/>
  <c r="AM72" i="4" s="1"/>
  <c r="D72" i="4"/>
  <c r="A72" i="4"/>
  <c r="AC68" i="4"/>
  <c r="AB68" i="4"/>
  <c r="AA68" i="4"/>
  <c r="Z68" i="4"/>
  <c r="Y68" i="4"/>
  <c r="X68" i="4"/>
  <c r="W68" i="4"/>
  <c r="V68" i="4"/>
  <c r="U68" i="4"/>
  <c r="T68" i="4"/>
  <c r="S68" i="4"/>
  <c r="R68" i="4"/>
  <c r="AN68" i="4" s="1"/>
  <c r="Q68" i="4"/>
  <c r="P68" i="4"/>
  <c r="O68" i="4"/>
  <c r="L68" i="4"/>
  <c r="K68" i="4"/>
  <c r="J68" i="4"/>
  <c r="I68" i="4"/>
  <c r="H68" i="4"/>
  <c r="G68" i="4"/>
  <c r="F68" i="4"/>
  <c r="AJ68" i="4" s="1"/>
  <c r="E68" i="4"/>
  <c r="AM68" i="4" s="1"/>
  <c r="D68" i="4"/>
  <c r="A68" i="4"/>
  <c r="AC64" i="4"/>
  <c r="AB64" i="4"/>
  <c r="AA64" i="4"/>
  <c r="Z64" i="4"/>
  <c r="Y64" i="4"/>
  <c r="X64" i="4"/>
  <c r="W64" i="4"/>
  <c r="V64" i="4"/>
  <c r="U64" i="4"/>
  <c r="T64" i="4"/>
  <c r="S64" i="4"/>
  <c r="R64" i="4"/>
  <c r="AN64" i="4" s="1"/>
  <c r="Q64" i="4"/>
  <c r="P64" i="4"/>
  <c r="O64" i="4"/>
  <c r="L64" i="4"/>
  <c r="K64" i="4"/>
  <c r="J64" i="4"/>
  <c r="I64" i="4"/>
  <c r="H64" i="4"/>
  <c r="G64" i="4"/>
  <c r="F64" i="4"/>
  <c r="AJ64" i="4" s="1"/>
  <c r="E64" i="4"/>
  <c r="AM64" i="4" s="1"/>
  <c r="D64" i="4"/>
  <c r="A64" i="4"/>
  <c r="AC60" i="4"/>
  <c r="AB60" i="4"/>
  <c r="AA60" i="4"/>
  <c r="Z60" i="4"/>
  <c r="Y60" i="4"/>
  <c r="X60" i="4"/>
  <c r="W60" i="4"/>
  <c r="V60" i="4"/>
  <c r="U60" i="4"/>
  <c r="T60" i="4"/>
  <c r="S60" i="4"/>
  <c r="R60" i="4"/>
  <c r="AN60" i="4" s="1"/>
  <c r="Q60" i="4"/>
  <c r="P60" i="4"/>
  <c r="O60" i="4"/>
  <c r="L60" i="4"/>
  <c r="K60" i="4"/>
  <c r="J60" i="4"/>
  <c r="I60" i="4"/>
  <c r="H60" i="4"/>
  <c r="G60" i="4"/>
  <c r="F60" i="4"/>
  <c r="AJ60" i="4" s="1"/>
  <c r="E60" i="4"/>
  <c r="AM60" i="4" s="1"/>
  <c r="D60" i="4"/>
  <c r="B60" i="4"/>
  <c r="A60" i="4"/>
  <c r="AC56" i="4"/>
  <c r="AB56" i="4"/>
  <c r="AA56" i="4"/>
  <c r="Z56" i="4"/>
  <c r="Y56" i="4"/>
  <c r="X56" i="4"/>
  <c r="W56" i="4"/>
  <c r="V56" i="4"/>
  <c r="U56" i="4"/>
  <c r="T56" i="4"/>
  <c r="S56" i="4"/>
  <c r="R56" i="4"/>
  <c r="AN56" i="4" s="1"/>
  <c r="Q56" i="4"/>
  <c r="P56" i="4"/>
  <c r="O56" i="4"/>
  <c r="L56" i="4"/>
  <c r="K56" i="4"/>
  <c r="J56" i="4"/>
  <c r="I56" i="4"/>
  <c r="H56" i="4"/>
  <c r="G56" i="4"/>
  <c r="F56" i="4"/>
  <c r="AJ56" i="4" s="1"/>
  <c r="E56" i="4"/>
  <c r="AM56" i="4" s="1"/>
  <c r="D56" i="4"/>
  <c r="A56" i="4"/>
  <c r="AC52" i="4"/>
  <c r="AB52" i="4"/>
  <c r="AA52" i="4"/>
  <c r="Z52" i="4"/>
  <c r="Y52" i="4"/>
  <c r="X52" i="4"/>
  <c r="W52" i="4"/>
  <c r="V52" i="4"/>
  <c r="U52" i="4"/>
  <c r="T52" i="4"/>
  <c r="S52" i="4"/>
  <c r="R52" i="4"/>
  <c r="AN52" i="4" s="1"/>
  <c r="Q52" i="4"/>
  <c r="P52" i="4"/>
  <c r="O52" i="4"/>
  <c r="L52" i="4"/>
  <c r="K52" i="4"/>
  <c r="J52" i="4"/>
  <c r="I52" i="4"/>
  <c r="H52" i="4"/>
  <c r="G52" i="4"/>
  <c r="F52" i="4"/>
  <c r="AJ52" i="4" s="1"/>
  <c r="E52" i="4"/>
  <c r="AM52" i="4" s="1"/>
  <c r="D52" i="4"/>
  <c r="A52" i="4"/>
  <c r="AC48" i="4"/>
  <c r="AB48" i="4"/>
  <c r="AA48" i="4"/>
  <c r="Z48" i="4"/>
  <c r="Y48" i="4"/>
  <c r="X48" i="4"/>
  <c r="W48" i="4"/>
  <c r="V48" i="4"/>
  <c r="U48" i="4"/>
  <c r="T48" i="4"/>
  <c r="S48" i="4"/>
  <c r="R48" i="4"/>
  <c r="AN48" i="4" s="1"/>
  <c r="Q48" i="4"/>
  <c r="P48" i="4"/>
  <c r="O48" i="4"/>
  <c r="L48" i="4"/>
  <c r="K48" i="4"/>
  <c r="J48" i="4"/>
  <c r="I48" i="4"/>
  <c r="H48" i="4"/>
  <c r="G48" i="4"/>
  <c r="F48" i="4"/>
  <c r="AJ48" i="4" s="1"/>
  <c r="E48" i="4"/>
  <c r="AK48" i="4" s="1"/>
  <c r="D48" i="4"/>
  <c r="A48" i="4"/>
  <c r="AC44" i="4"/>
  <c r="AB44" i="4"/>
  <c r="AA44" i="4"/>
  <c r="Z44" i="4"/>
  <c r="Y44" i="4"/>
  <c r="X44" i="4"/>
  <c r="W44" i="4"/>
  <c r="V44" i="4"/>
  <c r="U44" i="4"/>
  <c r="T44" i="4"/>
  <c r="S44" i="4"/>
  <c r="R44" i="4"/>
  <c r="AN44" i="4" s="1"/>
  <c r="Q44" i="4"/>
  <c r="P44" i="4"/>
  <c r="O44" i="4"/>
  <c r="L44" i="4"/>
  <c r="K44" i="4"/>
  <c r="J44" i="4"/>
  <c r="I44" i="4"/>
  <c r="H44" i="4"/>
  <c r="G44" i="4"/>
  <c r="F44" i="4"/>
  <c r="AJ44" i="4" s="1"/>
  <c r="E44" i="4"/>
  <c r="AM44" i="4" s="1"/>
  <c r="D44" i="4"/>
  <c r="A44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L40" i="4"/>
  <c r="K40" i="4"/>
  <c r="J40" i="4"/>
  <c r="I40" i="4"/>
  <c r="H40" i="4"/>
  <c r="G40" i="4"/>
  <c r="F40" i="4"/>
  <c r="AJ40" i="4" s="1"/>
  <c r="E40" i="4"/>
  <c r="AK40" i="4" s="1"/>
  <c r="D40" i="4"/>
  <c r="A40" i="4"/>
  <c r="AC36" i="4"/>
  <c r="AB36" i="4"/>
  <c r="AA36" i="4"/>
  <c r="Z36" i="4"/>
  <c r="Y36" i="4"/>
  <c r="X36" i="4"/>
  <c r="W36" i="4"/>
  <c r="V36" i="4"/>
  <c r="U36" i="4"/>
  <c r="T36" i="4"/>
  <c r="S36" i="4"/>
  <c r="R36" i="4"/>
  <c r="AN36" i="4" s="1"/>
  <c r="Q36" i="4"/>
  <c r="P36" i="4"/>
  <c r="O36" i="4"/>
  <c r="L36" i="4"/>
  <c r="K36" i="4"/>
  <c r="J36" i="4"/>
  <c r="I36" i="4"/>
  <c r="H36" i="4"/>
  <c r="G36" i="4"/>
  <c r="F36" i="4"/>
  <c r="AJ36" i="4" s="1"/>
  <c r="E36" i="4"/>
  <c r="AM36" i="4" s="1"/>
  <c r="D36" i="4"/>
  <c r="A36" i="4"/>
  <c r="AC32" i="4"/>
  <c r="AB32" i="4"/>
  <c r="AA32" i="4"/>
  <c r="Z32" i="4"/>
  <c r="Y32" i="4"/>
  <c r="X32" i="4"/>
  <c r="W32" i="4"/>
  <c r="V32" i="4"/>
  <c r="U32" i="4"/>
  <c r="T32" i="4"/>
  <c r="S32" i="4"/>
  <c r="R32" i="4"/>
  <c r="AN32" i="4" s="1"/>
  <c r="Q32" i="4"/>
  <c r="P32" i="4"/>
  <c r="O32" i="4"/>
  <c r="L32" i="4"/>
  <c r="K32" i="4"/>
  <c r="J32" i="4"/>
  <c r="I32" i="4"/>
  <c r="H32" i="4"/>
  <c r="G32" i="4"/>
  <c r="F32" i="4"/>
  <c r="AJ32" i="4" s="1"/>
  <c r="E32" i="4"/>
  <c r="AM32" i="4" s="1"/>
  <c r="D32" i="4"/>
  <c r="A32" i="4"/>
  <c r="AC28" i="4"/>
  <c r="AB28" i="4"/>
  <c r="AA28" i="4"/>
  <c r="Z28" i="4"/>
  <c r="Y28" i="4"/>
  <c r="X28" i="4"/>
  <c r="W28" i="4"/>
  <c r="V28" i="4"/>
  <c r="U28" i="4"/>
  <c r="T28" i="4"/>
  <c r="S28" i="4"/>
  <c r="R28" i="4"/>
  <c r="AN28" i="4" s="1"/>
  <c r="Q28" i="4"/>
  <c r="P28" i="4"/>
  <c r="O28" i="4"/>
  <c r="L28" i="4"/>
  <c r="K28" i="4"/>
  <c r="J28" i="4"/>
  <c r="I28" i="4"/>
  <c r="H28" i="4"/>
  <c r="G28" i="4"/>
  <c r="F28" i="4"/>
  <c r="AJ28" i="4" s="1"/>
  <c r="E28" i="4"/>
  <c r="AM28" i="4" s="1"/>
  <c r="D28" i="4"/>
  <c r="A28" i="4"/>
  <c r="AC24" i="4"/>
  <c r="AB24" i="4"/>
  <c r="AA24" i="4"/>
  <c r="Z24" i="4"/>
  <c r="Y24" i="4"/>
  <c r="X24" i="4"/>
  <c r="W24" i="4"/>
  <c r="V24" i="4"/>
  <c r="U24" i="4"/>
  <c r="T24" i="4"/>
  <c r="S24" i="4"/>
  <c r="R24" i="4"/>
  <c r="AN24" i="4" s="1"/>
  <c r="Q24" i="4"/>
  <c r="P24" i="4"/>
  <c r="O24" i="4"/>
  <c r="L24" i="4"/>
  <c r="K24" i="4"/>
  <c r="J24" i="4"/>
  <c r="I24" i="4"/>
  <c r="H24" i="4"/>
  <c r="G24" i="4"/>
  <c r="F24" i="4"/>
  <c r="AJ24" i="4" s="1"/>
  <c r="E24" i="4"/>
  <c r="AM24" i="4" s="1"/>
  <c r="D24" i="4"/>
  <c r="A24" i="4"/>
  <c r="AC20" i="4"/>
  <c r="AB20" i="4"/>
  <c r="AA20" i="4"/>
  <c r="Z20" i="4"/>
  <c r="Y20" i="4"/>
  <c r="X20" i="4"/>
  <c r="W20" i="4"/>
  <c r="V20" i="4"/>
  <c r="U20" i="4"/>
  <c r="T20" i="4"/>
  <c r="S20" i="4"/>
  <c r="R20" i="4"/>
  <c r="AN20" i="4" s="1"/>
  <c r="Q20" i="4"/>
  <c r="P20" i="4"/>
  <c r="O20" i="4"/>
  <c r="L20" i="4"/>
  <c r="K20" i="4"/>
  <c r="J20" i="4"/>
  <c r="I20" i="4"/>
  <c r="H20" i="4"/>
  <c r="G20" i="4"/>
  <c r="F20" i="4"/>
  <c r="AJ20" i="4" s="1"/>
  <c r="E20" i="4"/>
  <c r="AM20" i="4" s="1"/>
  <c r="D20" i="4"/>
  <c r="A20" i="4"/>
  <c r="AC16" i="4"/>
  <c r="AB16" i="4"/>
  <c r="AA16" i="4"/>
  <c r="Z16" i="4"/>
  <c r="Y16" i="4"/>
  <c r="X16" i="4"/>
  <c r="W16" i="4"/>
  <c r="V16" i="4"/>
  <c r="U16" i="4"/>
  <c r="T16" i="4"/>
  <c r="S16" i="4"/>
  <c r="R16" i="4"/>
  <c r="AN16" i="4" s="1"/>
  <c r="Q16" i="4"/>
  <c r="P16" i="4"/>
  <c r="O16" i="4"/>
  <c r="L16" i="4"/>
  <c r="K16" i="4"/>
  <c r="J16" i="4"/>
  <c r="I16" i="4"/>
  <c r="H16" i="4"/>
  <c r="G16" i="4"/>
  <c r="F16" i="4"/>
  <c r="AJ16" i="4" s="1"/>
  <c r="E16" i="4"/>
  <c r="AM16" i="4" s="1"/>
  <c r="D16" i="4"/>
  <c r="A16" i="4"/>
  <c r="AC12" i="4"/>
  <c r="AB12" i="4"/>
  <c r="AA12" i="4"/>
  <c r="Z12" i="4"/>
  <c r="Y12" i="4"/>
  <c r="X12" i="4"/>
  <c r="W12" i="4"/>
  <c r="V12" i="4"/>
  <c r="U12" i="4"/>
  <c r="T12" i="4"/>
  <c r="S12" i="4"/>
  <c r="R12" i="4"/>
  <c r="AN12" i="4" s="1"/>
  <c r="Q12" i="4"/>
  <c r="P12" i="4"/>
  <c r="O12" i="4"/>
  <c r="L12" i="4"/>
  <c r="K12" i="4"/>
  <c r="J12" i="4"/>
  <c r="I12" i="4"/>
  <c r="H12" i="4"/>
  <c r="G12" i="4"/>
  <c r="F12" i="4"/>
  <c r="AJ12" i="4" s="1"/>
  <c r="E12" i="4"/>
  <c r="AM12" i="4" s="1"/>
  <c r="D12" i="4"/>
  <c r="B12" i="4"/>
  <c r="A12" i="4"/>
  <c r="M73" i="4"/>
  <c r="M72" i="4"/>
  <c r="N73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M68" i="4"/>
  <c r="M64" i="4"/>
  <c r="M60" i="4"/>
  <c r="M56" i="4"/>
  <c r="M52" i="4"/>
  <c r="M48" i="4"/>
  <c r="M44" i="4"/>
  <c r="M40" i="4"/>
  <c r="M36" i="4"/>
  <c r="M32" i="4"/>
  <c r="M28" i="4"/>
  <c r="M24" i="4"/>
  <c r="M20" i="4"/>
  <c r="M16" i="4"/>
  <c r="M12" i="4"/>
  <c r="M77" i="4"/>
  <c r="N81" i="4"/>
  <c r="M81" i="4"/>
  <c r="N77" i="4"/>
  <c r="Z6" i="4"/>
  <c r="C79" i="104"/>
  <c r="I78" i="104"/>
  <c r="J78" i="104" s="1"/>
  <c r="F78" i="104"/>
  <c r="I77" i="104"/>
  <c r="J77" i="104" s="1"/>
  <c r="F77" i="104"/>
  <c r="I76" i="104"/>
  <c r="J76" i="104" s="1"/>
  <c r="F76" i="104"/>
  <c r="I75" i="104"/>
  <c r="J75" i="104" s="1"/>
  <c r="F75" i="104"/>
  <c r="I74" i="104"/>
  <c r="J74" i="104" s="1"/>
  <c r="F74" i="104"/>
  <c r="I73" i="104"/>
  <c r="J73" i="104" s="1"/>
  <c r="F73" i="104"/>
  <c r="I72" i="104"/>
  <c r="J72" i="104" s="1"/>
  <c r="F72" i="104"/>
  <c r="I71" i="104"/>
  <c r="J71" i="104" s="1"/>
  <c r="F71" i="104"/>
  <c r="C71" i="104"/>
  <c r="I70" i="104"/>
  <c r="J70" i="104" s="1"/>
  <c r="F70" i="104"/>
  <c r="I69" i="104"/>
  <c r="J69" i="104" s="1"/>
  <c r="F69" i="104"/>
  <c r="I68" i="104"/>
  <c r="J68" i="104" s="1"/>
  <c r="F68" i="104"/>
  <c r="I67" i="104"/>
  <c r="J67" i="104" s="1"/>
  <c r="F67" i="104"/>
  <c r="I66" i="104"/>
  <c r="J66" i="104" s="1"/>
  <c r="F66" i="104"/>
  <c r="I65" i="104"/>
  <c r="J65" i="104" s="1"/>
  <c r="F65" i="104"/>
  <c r="I64" i="104"/>
  <c r="J64" i="104" s="1"/>
  <c r="F64" i="104"/>
  <c r="I63" i="104"/>
  <c r="J63" i="104" s="1"/>
  <c r="F63" i="104"/>
  <c r="I62" i="104"/>
  <c r="J62" i="104" s="1"/>
  <c r="F62" i="104"/>
  <c r="I61" i="104"/>
  <c r="J61" i="104" s="1"/>
  <c r="F61" i="104"/>
  <c r="I60" i="104"/>
  <c r="J60" i="104" s="1"/>
  <c r="F60" i="104"/>
  <c r="I59" i="104"/>
  <c r="J59" i="104" s="1"/>
  <c r="F59" i="104"/>
  <c r="I58" i="104"/>
  <c r="J58" i="104" s="1"/>
  <c r="F58" i="104"/>
  <c r="I57" i="104"/>
  <c r="J57" i="104" s="1"/>
  <c r="F57" i="104"/>
  <c r="I56" i="104"/>
  <c r="J56" i="104" s="1"/>
  <c r="F56" i="104"/>
  <c r="I55" i="104"/>
  <c r="J55" i="104" s="1"/>
  <c r="F55" i="104"/>
  <c r="I54" i="104"/>
  <c r="J54" i="104" s="1"/>
  <c r="F54" i="104"/>
  <c r="I53" i="104"/>
  <c r="J53" i="104" s="1"/>
  <c r="F53" i="104"/>
  <c r="C49" i="104"/>
  <c r="C38" i="104"/>
  <c r="G33" i="104"/>
  <c r="C33" i="104"/>
  <c r="C31" i="104"/>
  <c r="C30" i="104"/>
  <c r="C28" i="104"/>
  <c r="C27" i="104"/>
  <c r="C26" i="104"/>
  <c r="C24" i="104"/>
  <c r="C22" i="104"/>
  <c r="C20" i="104"/>
  <c r="G18" i="104"/>
  <c r="C78" i="104" s="1"/>
  <c r="C18" i="104"/>
  <c r="C77" i="104" s="1"/>
  <c r="K17" i="104"/>
  <c r="C76" i="104" s="1"/>
  <c r="G17" i="104"/>
  <c r="C75" i="104" s="1"/>
  <c r="C17" i="104"/>
  <c r="C74" i="104" s="1"/>
  <c r="G16" i="104"/>
  <c r="C73" i="104" s="1"/>
  <c r="C16" i="104"/>
  <c r="C72" i="104" s="1"/>
  <c r="C14" i="104"/>
  <c r="E12" i="104"/>
  <c r="C70" i="104" s="1"/>
  <c r="C12" i="104"/>
  <c r="C68" i="104" s="1"/>
  <c r="K11" i="104"/>
  <c r="C69" i="104" s="1"/>
  <c r="I11" i="104"/>
  <c r="C67" i="104" s="1"/>
  <c r="G11" i="104"/>
  <c r="C66" i="104" s="1"/>
  <c r="E11" i="104"/>
  <c r="C65" i="104" s="1"/>
  <c r="C11" i="104"/>
  <c r="C64" i="104" s="1"/>
  <c r="K10" i="104"/>
  <c r="C63" i="104" s="1"/>
  <c r="I10" i="104"/>
  <c r="C62" i="104" s="1"/>
  <c r="G10" i="104"/>
  <c r="C61" i="104" s="1"/>
  <c r="E10" i="104"/>
  <c r="C60" i="104" s="1"/>
  <c r="C10" i="104"/>
  <c r="C59" i="104" s="1"/>
  <c r="C9" i="104"/>
  <c r="C7" i="104"/>
  <c r="C58" i="104" s="1"/>
  <c r="K6" i="104"/>
  <c r="I6" i="104"/>
  <c r="C56" i="104" s="1"/>
  <c r="G6" i="104"/>
  <c r="C55" i="104" s="1"/>
  <c r="E6" i="104"/>
  <c r="C54" i="104" s="1"/>
  <c r="C6" i="104"/>
  <c r="C53" i="104" s="1"/>
  <c r="C5" i="104"/>
  <c r="K3" i="104"/>
  <c r="H3" i="104"/>
  <c r="F52" i="104" s="1"/>
  <c r="G3" i="104"/>
  <c r="C52" i="104" s="1"/>
  <c r="D3" i="104"/>
  <c r="F51" i="104" s="1"/>
  <c r="C2" i="104"/>
  <c r="C79" i="103"/>
  <c r="I78" i="103"/>
  <c r="J78" i="103" s="1"/>
  <c r="F78" i="103"/>
  <c r="I77" i="103"/>
  <c r="J77" i="103" s="1"/>
  <c r="F77" i="103"/>
  <c r="I76" i="103"/>
  <c r="J76" i="103" s="1"/>
  <c r="F76" i="103"/>
  <c r="I75" i="103"/>
  <c r="J75" i="103" s="1"/>
  <c r="F75" i="103"/>
  <c r="I74" i="103"/>
  <c r="J74" i="103" s="1"/>
  <c r="F74" i="103"/>
  <c r="I73" i="103"/>
  <c r="J73" i="103" s="1"/>
  <c r="F73" i="103"/>
  <c r="I72" i="103"/>
  <c r="J72" i="103" s="1"/>
  <c r="F72" i="103"/>
  <c r="I71" i="103"/>
  <c r="J71" i="103" s="1"/>
  <c r="F71" i="103"/>
  <c r="C71" i="103"/>
  <c r="I70" i="103"/>
  <c r="J70" i="103" s="1"/>
  <c r="F70" i="103"/>
  <c r="I69" i="103"/>
  <c r="J69" i="103" s="1"/>
  <c r="F69" i="103"/>
  <c r="I68" i="103"/>
  <c r="J68" i="103" s="1"/>
  <c r="F68" i="103"/>
  <c r="I67" i="103"/>
  <c r="J67" i="103" s="1"/>
  <c r="F67" i="103"/>
  <c r="I66" i="103"/>
  <c r="J66" i="103" s="1"/>
  <c r="F66" i="103"/>
  <c r="I65" i="103"/>
  <c r="J65" i="103" s="1"/>
  <c r="F65" i="103"/>
  <c r="I64" i="103"/>
  <c r="J64" i="103" s="1"/>
  <c r="F64" i="103"/>
  <c r="I63" i="103"/>
  <c r="J63" i="103" s="1"/>
  <c r="F63" i="103"/>
  <c r="I62" i="103"/>
  <c r="J62" i="103" s="1"/>
  <c r="F62" i="103"/>
  <c r="I61" i="103"/>
  <c r="J61" i="103" s="1"/>
  <c r="F61" i="103"/>
  <c r="I60" i="103"/>
  <c r="J60" i="103" s="1"/>
  <c r="F60" i="103"/>
  <c r="I59" i="103"/>
  <c r="J59" i="103" s="1"/>
  <c r="F59" i="103"/>
  <c r="I58" i="103"/>
  <c r="J58" i="103" s="1"/>
  <c r="F58" i="103"/>
  <c r="I57" i="103"/>
  <c r="J57" i="103" s="1"/>
  <c r="F57" i="103"/>
  <c r="I56" i="103"/>
  <c r="J56" i="103" s="1"/>
  <c r="F56" i="103"/>
  <c r="I55" i="103"/>
  <c r="J55" i="103" s="1"/>
  <c r="F55" i="103"/>
  <c r="I54" i="103"/>
  <c r="J54" i="103" s="1"/>
  <c r="F54" i="103"/>
  <c r="I53" i="103"/>
  <c r="J53" i="103" s="1"/>
  <c r="F53" i="103"/>
  <c r="C49" i="103"/>
  <c r="C38" i="103"/>
  <c r="G33" i="103"/>
  <c r="C33" i="103"/>
  <c r="C31" i="103"/>
  <c r="C30" i="103"/>
  <c r="C28" i="103"/>
  <c r="C27" i="103"/>
  <c r="C26" i="103"/>
  <c r="C24" i="103"/>
  <c r="C22" i="103"/>
  <c r="C20" i="103"/>
  <c r="G18" i="103"/>
  <c r="C78" i="103" s="1"/>
  <c r="C18" i="103"/>
  <c r="C77" i="103" s="1"/>
  <c r="K17" i="103"/>
  <c r="C76" i="103" s="1"/>
  <c r="G17" i="103"/>
  <c r="C75" i="103" s="1"/>
  <c r="C17" i="103"/>
  <c r="C74" i="103" s="1"/>
  <c r="G16" i="103"/>
  <c r="C73" i="103" s="1"/>
  <c r="C16" i="103"/>
  <c r="C72" i="103" s="1"/>
  <c r="C14" i="103"/>
  <c r="E12" i="103"/>
  <c r="C70" i="103" s="1"/>
  <c r="C12" i="103"/>
  <c r="C68" i="103" s="1"/>
  <c r="K11" i="103"/>
  <c r="C69" i="103" s="1"/>
  <c r="I11" i="103"/>
  <c r="C67" i="103" s="1"/>
  <c r="G11" i="103"/>
  <c r="C66" i="103" s="1"/>
  <c r="E11" i="103"/>
  <c r="C65" i="103" s="1"/>
  <c r="C11" i="103"/>
  <c r="C64" i="103" s="1"/>
  <c r="K10" i="103"/>
  <c r="C63" i="103" s="1"/>
  <c r="I10" i="103"/>
  <c r="C62" i="103" s="1"/>
  <c r="G10" i="103"/>
  <c r="C61" i="103" s="1"/>
  <c r="E10" i="103"/>
  <c r="C60" i="103" s="1"/>
  <c r="C10" i="103"/>
  <c r="C59" i="103" s="1"/>
  <c r="C9" i="103"/>
  <c r="C7" i="103"/>
  <c r="C58" i="103" s="1"/>
  <c r="K6" i="103"/>
  <c r="I6" i="103"/>
  <c r="C56" i="103" s="1"/>
  <c r="G6" i="103"/>
  <c r="C55" i="103" s="1"/>
  <c r="E6" i="103"/>
  <c r="C54" i="103" s="1"/>
  <c r="C6" i="103"/>
  <c r="C53" i="103" s="1"/>
  <c r="C5" i="103"/>
  <c r="K3" i="103"/>
  <c r="H3" i="103"/>
  <c r="F52" i="103" s="1"/>
  <c r="G3" i="103"/>
  <c r="C52" i="103" s="1"/>
  <c r="D3" i="103"/>
  <c r="I51" i="103" s="1"/>
  <c r="C3" i="103"/>
  <c r="C51" i="103" s="1"/>
  <c r="C2" i="103"/>
  <c r="E1" i="103"/>
  <c r="C79" i="102"/>
  <c r="J78" i="102"/>
  <c r="I78" i="102"/>
  <c r="F78" i="102"/>
  <c r="I77" i="102"/>
  <c r="J77" i="102" s="1"/>
  <c r="F77" i="102"/>
  <c r="I76" i="102"/>
  <c r="J76" i="102" s="1"/>
  <c r="F76" i="102"/>
  <c r="I75" i="102"/>
  <c r="J75" i="102" s="1"/>
  <c r="F75" i="102"/>
  <c r="I74" i="102"/>
  <c r="J74" i="102" s="1"/>
  <c r="F74" i="102"/>
  <c r="I73" i="102"/>
  <c r="J73" i="102" s="1"/>
  <c r="F73" i="102"/>
  <c r="I72" i="102"/>
  <c r="J72" i="102" s="1"/>
  <c r="F72" i="102"/>
  <c r="I71" i="102"/>
  <c r="J71" i="102" s="1"/>
  <c r="F71" i="102"/>
  <c r="C71" i="102"/>
  <c r="I70" i="102"/>
  <c r="J70" i="102" s="1"/>
  <c r="F70" i="102"/>
  <c r="I69" i="102"/>
  <c r="J69" i="102" s="1"/>
  <c r="F69" i="102"/>
  <c r="I68" i="102"/>
  <c r="J68" i="102" s="1"/>
  <c r="F68" i="102"/>
  <c r="I67" i="102"/>
  <c r="J67" i="102" s="1"/>
  <c r="F67" i="102"/>
  <c r="I66" i="102"/>
  <c r="J66" i="102" s="1"/>
  <c r="F66" i="102"/>
  <c r="I65" i="102"/>
  <c r="J65" i="102" s="1"/>
  <c r="F65" i="102"/>
  <c r="I64" i="102"/>
  <c r="J64" i="102" s="1"/>
  <c r="F64" i="102"/>
  <c r="I63" i="102"/>
  <c r="J63" i="102" s="1"/>
  <c r="F63" i="102"/>
  <c r="I62" i="102"/>
  <c r="J62" i="102" s="1"/>
  <c r="F62" i="102"/>
  <c r="I61" i="102"/>
  <c r="J61" i="102" s="1"/>
  <c r="F61" i="102"/>
  <c r="I60" i="102"/>
  <c r="J60" i="102" s="1"/>
  <c r="F60" i="102"/>
  <c r="I59" i="102"/>
  <c r="J59" i="102" s="1"/>
  <c r="F59" i="102"/>
  <c r="I58" i="102"/>
  <c r="J58" i="102" s="1"/>
  <c r="F58" i="102"/>
  <c r="I57" i="102"/>
  <c r="J57" i="102" s="1"/>
  <c r="F57" i="102"/>
  <c r="I56" i="102"/>
  <c r="J56" i="102" s="1"/>
  <c r="F56" i="102"/>
  <c r="I55" i="102"/>
  <c r="J55" i="102" s="1"/>
  <c r="F55" i="102"/>
  <c r="I54" i="102"/>
  <c r="J54" i="102" s="1"/>
  <c r="F54" i="102"/>
  <c r="I53" i="102"/>
  <c r="J53" i="102" s="1"/>
  <c r="F53" i="102"/>
  <c r="C49" i="102"/>
  <c r="C38" i="102"/>
  <c r="G33" i="102"/>
  <c r="C33" i="102"/>
  <c r="C31" i="102"/>
  <c r="C30" i="102"/>
  <c r="C28" i="102"/>
  <c r="C27" i="102"/>
  <c r="C26" i="102"/>
  <c r="C24" i="102"/>
  <c r="C22" i="102"/>
  <c r="C20" i="102"/>
  <c r="G18" i="102"/>
  <c r="C78" i="102" s="1"/>
  <c r="C18" i="102"/>
  <c r="C77" i="102" s="1"/>
  <c r="K17" i="102"/>
  <c r="C76" i="102" s="1"/>
  <c r="G17" i="102"/>
  <c r="C75" i="102" s="1"/>
  <c r="C17" i="102"/>
  <c r="C74" i="102" s="1"/>
  <c r="G16" i="102"/>
  <c r="C73" i="102" s="1"/>
  <c r="C16" i="102"/>
  <c r="C72" i="102" s="1"/>
  <c r="C14" i="102"/>
  <c r="E12" i="102"/>
  <c r="C70" i="102" s="1"/>
  <c r="C12" i="102"/>
  <c r="C68" i="102" s="1"/>
  <c r="K11" i="102"/>
  <c r="C69" i="102" s="1"/>
  <c r="I11" i="102"/>
  <c r="C67" i="102" s="1"/>
  <c r="G11" i="102"/>
  <c r="C66" i="102" s="1"/>
  <c r="E11" i="102"/>
  <c r="C65" i="102" s="1"/>
  <c r="C11" i="102"/>
  <c r="C64" i="102" s="1"/>
  <c r="K10" i="102"/>
  <c r="C63" i="102" s="1"/>
  <c r="I10" i="102"/>
  <c r="C62" i="102" s="1"/>
  <c r="G10" i="102"/>
  <c r="C61" i="102" s="1"/>
  <c r="E10" i="102"/>
  <c r="C60" i="102" s="1"/>
  <c r="C10" i="102"/>
  <c r="C59" i="102" s="1"/>
  <c r="C9" i="102"/>
  <c r="C7" i="102"/>
  <c r="C58" i="102" s="1"/>
  <c r="K6" i="102"/>
  <c r="I6" i="102"/>
  <c r="C56" i="102" s="1"/>
  <c r="G6" i="102"/>
  <c r="C55" i="102" s="1"/>
  <c r="E6" i="102"/>
  <c r="C54" i="102" s="1"/>
  <c r="C6" i="102"/>
  <c r="C53" i="102" s="1"/>
  <c r="C5" i="102"/>
  <c r="K3" i="102"/>
  <c r="H3" i="102"/>
  <c r="F52" i="102" s="1"/>
  <c r="G3" i="102"/>
  <c r="C52" i="102" s="1"/>
  <c r="D3" i="102"/>
  <c r="F51" i="102" s="1"/>
  <c r="C3" i="102"/>
  <c r="C51" i="102" s="1"/>
  <c r="C2" i="102"/>
  <c r="E1" i="102"/>
  <c r="C79" i="101"/>
  <c r="I78" i="101"/>
  <c r="J78" i="101" s="1"/>
  <c r="F78" i="101"/>
  <c r="I77" i="101"/>
  <c r="J77" i="101" s="1"/>
  <c r="F77" i="101"/>
  <c r="I76" i="101"/>
  <c r="J76" i="101" s="1"/>
  <c r="F76" i="101"/>
  <c r="I75" i="101"/>
  <c r="J75" i="101" s="1"/>
  <c r="F75" i="101"/>
  <c r="I74" i="101"/>
  <c r="J74" i="101" s="1"/>
  <c r="F74" i="101"/>
  <c r="I73" i="101"/>
  <c r="J73" i="101" s="1"/>
  <c r="F73" i="101"/>
  <c r="I72" i="101"/>
  <c r="J72" i="101" s="1"/>
  <c r="F72" i="101"/>
  <c r="I71" i="101"/>
  <c r="J71" i="101" s="1"/>
  <c r="F71" i="101"/>
  <c r="C71" i="101"/>
  <c r="I70" i="101"/>
  <c r="J70" i="101" s="1"/>
  <c r="F70" i="101"/>
  <c r="I69" i="101"/>
  <c r="J69" i="101" s="1"/>
  <c r="F69" i="101"/>
  <c r="I68" i="101"/>
  <c r="J68" i="101" s="1"/>
  <c r="F68" i="101"/>
  <c r="I67" i="101"/>
  <c r="J67" i="101" s="1"/>
  <c r="F67" i="101"/>
  <c r="I66" i="101"/>
  <c r="J66" i="101" s="1"/>
  <c r="F66" i="101"/>
  <c r="I65" i="101"/>
  <c r="J65" i="101" s="1"/>
  <c r="F65" i="101"/>
  <c r="I64" i="101"/>
  <c r="J64" i="101" s="1"/>
  <c r="F64" i="101"/>
  <c r="I63" i="101"/>
  <c r="J63" i="101" s="1"/>
  <c r="F63" i="101"/>
  <c r="I62" i="101"/>
  <c r="J62" i="101" s="1"/>
  <c r="F62" i="101"/>
  <c r="I61" i="101"/>
  <c r="J61" i="101" s="1"/>
  <c r="F61" i="101"/>
  <c r="I60" i="101"/>
  <c r="J60" i="101" s="1"/>
  <c r="F60" i="101"/>
  <c r="I59" i="101"/>
  <c r="J59" i="101" s="1"/>
  <c r="F59" i="101"/>
  <c r="J58" i="101"/>
  <c r="I58" i="101"/>
  <c r="F58" i="101"/>
  <c r="I57" i="101"/>
  <c r="J57" i="101" s="1"/>
  <c r="F57" i="101"/>
  <c r="I56" i="101"/>
  <c r="J56" i="101" s="1"/>
  <c r="F56" i="101"/>
  <c r="I55" i="101"/>
  <c r="J55" i="101" s="1"/>
  <c r="F55" i="101"/>
  <c r="I54" i="101"/>
  <c r="J54" i="101" s="1"/>
  <c r="F54" i="101"/>
  <c r="I53" i="101"/>
  <c r="J53" i="101" s="1"/>
  <c r="F53" i="101"/>
  <c r="C49" i="101"/>
  <c r="C38" i="101"/>
  <c r="G33" i="101"/>
  <c r="C33" i="101"/>
  <c r="C31" i="101"/>
  <c r="C30" i="101"/>
  <c r="C28" i="101"/>
  <c r="C27" i="101"/>
  <c r="C26" i="101"/>
  <c r="C24" i="101"/>
  <c r="C22" i="101"/>
  <c r="C20" i="101"/>
  <c r="G18" i="101"/>
  <c r="C78" i="101" s="1"/>
  <c r="C18" i="101"/>
  <c r="C77" i="101" s="1"/>
  <c r="K17" i="101"/>
  <c r="C76" i="101" s="1"/>
  <c r="G17" i="101"/>
  <c r="C75" i="101" s="1"/>
  <c r="C17" i="101"/>
  <c r="C74" i="101" s="1"/>
  <c r="G16" i="101"/>
  <c r="C73" i="101" s="1"/>
  <c r="C16" i="101"/>
  <c r="C72" i="101" s="1"/>
  <c r="C14" i="101"/>
  <c r="E12" i="101"/>
  <c r="C70" i="101" s="1"/>
  <c r="C12" i="101"/>
  <c r="C68" i="101" s="1"/>
  <c r="K11" i="101"/>
  <c r="C69" i="101" s="1"/>
  <c r="I11" i="101"/>
  <c r="C67" i="101" s="1"/>
  <c r="G11" i="101"/>
  <c r="C66" i="101" s="1"/>
  <c r="E11" i="101"/>
  <c r="C65" i="101" s="1"/>
  <c r="C11" i="101"/>
  <c r="C64" i="101" s="1"/>
  <c r="K10" i="101"/>
  <c r="C63" i="101" s="1"/>
  <c r="I10" i="101"/>
  <c r="C62" i="101" s="1"/>
  <c r="G10" i="101"/>
  <c r="C61" i="101" s="1"/>
  <c r="E10" i="101"/>
  <c r="C60" i="101" s="1"/>
  <c r="C10" i="101"/>
  <c r="C59" i="101" s="1"/>
  <c r="C9" i="101"/>
  <c r="C7" i="101"/>
  <c r="C58" i="101" s="1"/>
  <c r="K6" i="101"/>
  <c r="I6" i="101"/>
  <c r="C56" i="101" s="1"/>
  <c r="G6" i="101"/>
  <c r="C55" i="101" s="1"/>
  <c r="E6" i="101"/>
  <c r="C54" i="101" s="1"/>
  <c r="C6" i="101"/>
  <c r="C53" i="101" s="1"/>
  <c r="C5" i="101"/>
  <c r="K3" i="101"/>
  <c r="H3" i="101"/>
  <c r="F52" i="101" s="1"/>
  <c r="G3" i="101"/>
  <c r="C52" i="101" s="1"/>
  <c r="D3" i="101"/>
  <c r="I51" i="101" s="1"/>
  <c r="C3" i="101"/>
  <c r="C51" i="101" s="1"/>
  <c r="C2" i="101"/>
  <c r="E1" i="101"/>
  <c r="C79" i="100"/>
  <c r="I78" i="100"/>
  <c r="J78" i="100" s="1"/>
  <c r="F78" i="100"/>
  <c r="I77" i="100"/>
  <c r="J77" i="100" s="1"/>
  <c r="F77" i="100"/>
  <c r="I76" i="100"/>
  <c r="J76" i="100" s="1"/>
  <c r="F76" i="100"/>
  <c r="I75" i="100"/>
  <c r="J75" i="100" s="1"/>
  <c r="F75" i="100"/>
  <c r="I74" i="100"/>
  <c r="J74" i="100" s="1"/>
  <c r="F74" i="100"/>
  <c r="I73" i="100"/>
  <c r="J73" i="100" s="1"/>
  <c r="F73" i="100"/>
  <c r="I72" i="100"/>
  <c r="J72" i="100" s="1"/>
  <c r="F72" i="100"/>
  <c r="I71" i="100"/>
  <c r="J71" i="100" s="1"/>
  <c r="F71" i="100"/>
  <c r="C71" i="100"/>
  <c r="I70" i="100"/>
  <c r="J70" i="100" s="1"/>
  <c r="F70" i="100"/>
  <c r="I69" i="100"/>
  <c r="J69" i="100" s="1"/>
  <c r="F69" i="100"/>
  <c r="I68" i="100"/>
  <c r="J68" i="100" s="1"/>
  <c r="F68" i="100"/>
  <c r="I67" i="100"/>
  <c r="J67" i="100" s="1"/>
  <c r="F67" i="100"/>
  <c r="I66" i="100"/>
  <c r="J66" i="100" s="1"/>
  <c r="F66" i="100"/>
  <c r="I65" i="100"/>
  <c r="J65" i="100" s="1"/>
  <c r="F65" i="100"/>
  <c r="I64" i="100"/>
  <c r="J64" i="100" s="1"/>
  <c r="F64" i="100"/>
  <c r="I63" i="100"/>
  <c r="J63" i="100" s="1"/>
  <c r="F63" i="100"/>
  <c r="I62" i="100"/>
  <c r="J62" i="100" s="1"/>
  <c r="F62" i="100"/>
  <c r="I61" i="100"/>
  <c r="J61" i="100" s="1"/>
  <c r="F61" i="100"/>
  <c r="I60" i="100"/>
  <c r="J60" i="100" s="1"/>
  <c r="F60" i="100"/>
  <c r="I59" i="100"/>
  <c r="J59" i="100" s="1"/>
  <c r="F59" i="100"/>
  <c r="J58" i="100"/>
  <c r="I58" i="100"/>
  <c r="F58" i="100"/>
  <c r="I57" i="100"/>
  <c r="J57" i="100" s="1"/>
  <c r="F57" i="100"/>
  <c r="I56" i="100"/>
  <c r="J56" i="100" s="1"/>
  <c r="F56" i="100"/>
  <c r="I55" i="100"/>
  <c r="J55" i="100" s="1"/>
  <c r="F55" i="100"/>
  <c r="I54" i="100"/>
  <c r="J54" i="100" s="1"/>
  <c r="F54" i="100"/>
  <c r="I53" i="100"/>
  <c r="J53" i="100" s="1"/>
  <c r="F53" i="100"/>
  <c r="C49" i="100"/>
  <c r="C38" i="100"/>
  <c r="G33" i="100"/>
  <c r="C33" i="100"/>
  <c r="C31" i="100"/>
  <c r="C30" i="100"/>
  <c r="C28" i="100"/>
  <c r="C27" i="100"/>
  <c r="C26" i="100"/>
  <c r="C24" i="100"/>
  <c r="C22" i="100"/>
  <c r="C20" i="100"/>
  <c r="G18" i="100"/>
  <c r="C78" i="100" s="1"/>
  <c r="C18" i="100"/>
  <c r="C77" i="100" s="1"/>
  <c r="K17" i="100"/>
  <c r="C76" i="100" s="1"/>
  <c r="G17" i="100"/>
  <c r="C75" i="100" s="1"/>
  <c r="C17" i="100"/>
  <c r="C74" i="100" s="1"/>
  <c r="G16" i="100"/>
  <c r="C73" i="100" s="1"/>
  <c r="C16" i="100"/>
  <c r="C72" i="100" s="1"/>
  <c r="C14" i="100"/>
  <c r="E12" i="100"/>
  <c r="C70" i="100" s="1"/>
  <c r="C12" i="100"/>
  <c r="C68" i="100" s="1"/>
  <c r="K11" i="100"/>
  <c r="C69" i="100" s="1"/>
  <c r="I11" i="100"/>
  <c r="C67" i="100" s="1"/>
  <c r="G11" i="100"/>
  <c r="C66" i="100" s="1"/>
  <c r="E11" i="100"/>
  <c r="C65" i="100" s="1"/>
  <c r="C11" i="100"/>
  <c r="C64" i="100" s="1"/>
  <c r="K10" i="100"/>
  <c r="C63" i="100" s="1"/>
  <c r="I10" i="100"/>
  <c r="C62" i="100" s="1"/>
  <c r="G10" i="100"/>
  <c r="C61" i="100" s="1"/>
  <c r="E10" i="100"/>
  <c r="C60" i="100" s="1"/>
  <c r="C10" i="100"/>
  <c r="C59" i="100" s="1"/>
  <c r="C9" i="100"/>
  <c r="C7" i="100"/>
  <c r="C58" i="100" s="1"/>
  <c r="K6" i="100"/>
  <c r="I6" i="100"/>
  <c r="C56" i="100" s="1"/>
  <c r="G6" i="100"/>
  <c r="C55" i="100" s="1"/>
  <c r="E6" i="100"/>
  <c r="C54" i="100" s="1"/>
  <c r="C6" i="100"/>
  <c r="C53" i="100" s="1"/>
  <c r="C5" i="100"/>
  <c r="K3" i="100"/>
  <c r="H3" i="100"/>
  <c r="F52" i="100" s="1"/>
  <c r="G3" i="100"/>
  <c r="C52" i="100" s="1"/>
  <c r="D3" i="100"/>
  <c r="I51" i="100" s="1"/>
  <c r="C3" i="100"/>
  <c r="C51" i="100" s="1"/>
  <c r="C2" i="100"/>
  <c r="E1" i="100"/>
  <c r="C79" i="99"/>
  <c r="J78" i="99"/>
  <c r="I78" i="99"/>
  <c r="F78" i="99"/>
  <c r="I77" i="99"/>
  <c r="J77" i="99" s="1"/>
  <c r="F77" i="99"/>
  <c r="J76" i="99"/>
  <c r="I76" i="99"/>
  <c r="F76" i="99"/>
  <c r="I75" i="99"/>
  <c r="J75" i="99" s="1"/>
  <c r="F75" i="99"/>
  <c r="I74" i="99"/>
  <c r="J74" i="99" s="1"/>
  <c r="F74" i="99"/>
  <c r="I73" i="99"/>
  <c r="J73" i="99" s="1"/>
  <c r="F73" i="99"/>
  <c r="I72" i="99"/>
  <c r="J72" i="99" s="1"/>
  <c r="F72" i="99"/>
  <c r="I71" i="99"/>
  <c r="J71" i="99" s="1"/>
  <c r="F71" i="99"/>
  <c r="C71" i="99"/>
  <c r="I70" i="99"/>
  <c r="J70" i="99" s="1"/>
  <c r="F70" i="99"/>
  <c r="I69" i="99"/>
  <c r="J69" i="99" s="1"/>
  <c r="F69" i="99"/>
  <c r="I68" i="99"/>
  <c r="J68" i="99" s="1"/>
  <c r="F68" i="99"/>
  <c r="I67" i="99"/>
  <c r="J67" i="99" s="1"/>
  <c r="F67" i="99"/>
  <c r="I66" i="99"/>
  <c r="J66" i="99" s="1"/>
  <c r="F66" i="99"/>
  <c r="I65" i="99"/>
  <c r="J65" i="99" s="1"/>
  <c r="F65" i="99"/>
  <c r="I64" i="99"/>
  <c r="J64" i="99" s="1"/>
  <c r="F64" i="99"/>
  <c r="J63" i="99"/>
  <c r="I63" i="99"/>
  <c r="F63" i="99"/>
  <c r="I62" i="99"/>
  <c r="J62" i="99" s="1"/>
  <c r="F62" i="99"/>
  <c r="I61" i="99"/>
  <c r="J61" i="99" s="1"/>
  <c r="F61" i="99"/>
  <c r="I60" i="99"/>
  <c r="J60" i="99" s="1"/>
  <c r="F60" i="99"/>
  <c r="I59" i="99"/>
  <c r="J59" i="99" s="1"/>
  <c r="F59" i="99"/>
  <c r="J58" i="99"/>
  <c r="I58" i="99"/>
  <c r="F58" i="99"/>
  <c r="I57" i="99"/>
  <c r="J57" i="99" s="1"/>
  <c r="F57" i="99"/>
  <c r="I56" i="99"/>
  <c r="J56" i="99" s="1"/>
  <c r="F56" i="99"/>
  <c r="I55" i="99"/>
  <c r="J55" i="99" s="1"/>
  <c r="F55" i="99"/>
  <c r="I54" i="99"/>
  <c r="J54" i="99" s="1"/>
  <c r="F54" i="99"/>
  <c r="I53" i="99"/>
  <c r="J53" i="99" s="1"/>
  <c r="F53" i="99"/>
  <c r="C49" i="99"/>
  <c r="C38" i="99"/>
  <c r="G33" i="99"/>
  <c r="C33" i="99"/>
  <c r="C31" i="99"/>
  <c r="C30" i="99"/>
  <c r="C28" i="99"/>
  <c r="C27" i="99"/>
  <c r="C26" i="99"/>
  <c r="C24" i="99"/>
  <c r="C22" i="99"/>
  <c r="C20" i="99"/>
  <c r="G18" i="99"/>
  <c r="C78" i="99" s="1"/>
  <c r="C18" i="99"/>
  <c r="C77" i="99" s="1"/>
  <c r="K17" i="99"/>
  <c r="C76" i="99" s="1"/>
  <c r="G17" i="99"/>
  <c r="C75" i="99" s="1"/>
  <c r="C17" i="99"/>
  <c r="C74" i="99" s="1"/>
  <c r="G16" i="99"/>
  <c r="C73" i="99" s="1"/>
  <c r="C16" i="99"/>
  <c r="C72" i="99" s="1"/>
  <c r="C14" i="99"/>
  <c r="E12" i="99"/>
  <c r="C70" i="99" s="1"/>
  <c r="C12" i="99"/>
  <c r="C68" i="99" s="1"/>
  <c r="K11" i="99"/>
  <c r="C69" i="99" s="1"/>
  <c r="I11" i="99"/>
  <c r="C67" i="99" s="1"/>
  <c r="G11" i="99"/>
  <c r="C66" i="99" s="1"/>
  <c r="E11" i="99"/>
  <c r="C65" i="99" s="1"/>
  <c r="C11" i="99"/>
  <c r="C64" i="99" s="1"/>
  <c r="K10" i="99"/>
  <c r="C63" i="99" s="1"/>
  <c r="I10" i="99"/>
  <c r="C62" i="99" s="1"/>
  <c r="G10" i="99"/>
  <c r="C61" i="99" s="1"/>
  <c r="E10" i="99"/>
  <c r="C60" i="99" s="1"/>
  <c r="C10" i="99"/>
  <c r="C59" i="99" s="1"/>
  <c r="C9" i="99"/>
  <c r="C7" i="99"/>
  <c r="C58" i="99" s="1"/>
  <c r="K6" i="99"/>
  <c r="I6" i="99"/>
  <c r="C56" i="99" s="1"/>
  <c r="G6" i="99"/>
  <c r="C55" i="99" s="1"/>
  <c r="E6" i="99"/>
  <c r="C54" i="99" s="1"/>
  <c r="C6" i="99"/>
  <c r="C53" i="99" s="1"/>
  <c r="C5" i="99"/>
  <c r="K3" i="99"/>
  <c r="H3" i="99"/>
  <c r="F52" i="99" s="1"/>
  <c r="G3" i="99"/>
  <c r="C52" i="99" s="1"/>
  <c r="D3" i="99"/>
  <c r="F51" i="99" s="1"/>
  <c r="C3" i="99"/>
  <c r="C51" i="99" s="1"/>
  <c r="C2" i="99"/>
  <c r="E1" i="99"/>
  <c r="C79" i="98"/>
  <c r="I78" i="98"/>
  <c r="J78" i="98" s="1"/>
  <c r="F78" i="98"/>
  <c r="I77" i="98"/>
  <c r="J77" i="98" s="1"/>
  <c r="F77" i="98"/>
  <c r="I76" i="98"/>
  <c r="J76" i="98" s="1"/>
  <c r="F76" i="98"/>
  <c r="I75" i="98"/>
  <c r="J75" i="98" s="1"/>
  <c r="F75" i="98"/>
  <c r="I74" i="98"/>
  <c r="J74" i="98" s="1"/>
  <c r="F74" i="98"/>
  <c r="I73" i="98"/>
  <c r="J73" i="98" s="1"/>
  <c r="F73" i="98"/>
  <c r="I72" i="98"/>
  <c r="J72" i="98" s="1"/>
  <c r="F72" i="98"/>
  <c r="I71" i="98"/>
  <c r="J71" i="98" s="1"/>
  <c r="F71" i="98"/>
  <c r="C71" i="98"/>
  <c r="I70" i="98"/>
  <c r="J70" i="98" s="1"/>
  <c r="F70" i="98"/>
  <c r="I69" i="98"/>
  <c r="J69" i="98" s="1"/>
  <c r="F69" i="98"/>
  <c r="I68" i="98"/>
  <c r="J68" i="98" s="1"/>
  <c r="F68" i="98"/>
  <c r="I67" i="98"/>
  <c r="J67" i="98" s="1"/>
  <c r="F67" i="98"/>
  <c r="I66" i="98"/>
  <c r="J66" i="98" s="1"/>
  <c r="F66" i="98"/>
  <c r="I65" i="98"/>
  <c r="J65" i="98" s="1"/>
  <c r="F65" i="98"/>
  <c r="I64" i="98"/>
  <c r="J64" i="98" s="1"/>
  <c r="F64" i="98"/>
  <c r="I63" i="98"/>
  <c r="J63" i="98" s="1"/>
  <c r="F63" i="98"/>
  <c r="I62" i="98"/>
  <c r="J62" i="98" s="1"/>
  <c r="F62" i="98"/>
  <c r="I61" i="98"/>
  <c r="J61" i="98" s="1"/>
  <c r="F61" i="98"/>
  <c r="I60" i="98"/>
  <c r="J60" i="98" s="1"/>
  <c r="F60" i="98"/>
  <c r="I59" i="98"/>
  <c r="J59" i="98" s="1"/>
  <c r="F59" i="98"/>
  <c r="I58" i="98"/>
  <c r="J58" i="98" s="1"/>
  <c r="F58" i="98"/>
  <c r="I57" i="98"/>
  <c r="J57" i="98" s="1"/>
  <c r="F57" i="98"/>
  <c r="I56" i="98"/>
  <c r="J56" i="98" s="1"/>
  <c r="F56" i="98"/>
  <c r="I55" i="98"/>
  <c r="J55" i="98" s="1"/>
  <c r="F55" i="98"/>
  <c r="I54" i="98"/>
  <c r="J54" i="98" s="1"/>
  <c r="F54" i="98"/>
  <c r="I53" i="98"/>
  <c r="J53" i="98" s="1"/>
  <c r="F53" i="98"/>
  <c r="C49" i="98"/>
  <c r="C38" i="98"/>
  <c r="G33" i="98"/>
  <c r="C33" i="98"/>
  <c r="C31" i="98"/>
  <c r="C30" i="98"/>
  <c r="C28" i="98"/>
  <c r="C27" i="98"/>
  <c r="C26" i="98"/>
  <c r="C24" i="98"/>
  <c r="C22" i="98"/>
  <c r="C20" i="98"/>
  <c r="G18" i="98"/>
  <c r="C78" i="98" s="1"/>
  <c r="C18" i="98"/>
  <c r="C77" i="98" s="1"/>
  <c r="K17" i="98"/>
  <c r="C76" i="98" s="1"/>
  <c r="G17" i="98"/>
  <c r="C75" i="98" s="1"/>
  <c r="C17" i="98"/>
  <c r="C74" i="98" s="1"/>
  <c r="G16" i="98"/>
  <c r="C73" i="98" s="1"/>
  <c r="C16" i="98"/>
  <c r="C72" i="98" s="1"/>
  <c r="C14" i="98"/>
  <c r="E12" i="98"/>
  <c r="C70" i="98" s="1"/>
  <c r="C12" i="98"/>
  <c r="C68" i="98" s="1"/>
  <c r="K11" i="98"/>
  <c r="C69" i="98" s="1"/>
  <c r="I11" i="98"/>
  <c r="C67" i="98" s="1"/>
  <c r="G11" i="98"/>
  <c r="C66" i="98" s="1"/>
  <c r="E11" i="98"/>
  <c r="C65" i="98" s="1"/>
  <c r="C11" i="98"/>
  <c r="C64" i="98" s="1"/>
  <c r="K10" i="98"/>
  <c r="C63" i="98" s="1"/>
  <c r="I10" i="98"/>
  <c r="C62" i="98" s="1"/>
  <c r="G10" i="98"/>
  <c r="C61" i="98" s="1"/>
  <c r="E10" i="98"/>
  <c r="C60" i="98" s="1"/>
  <c r="C10" i="98"/>
  <c r="C59" i="98" s="1"/>
  <c r="C9" i="98"/>
  <c r="C7" i="98"/>
  <c r="C58" i="98" s="1"/>
  <c r="K6" i="98"/>
  <c r="I6" i="98"/>
  <c r="C56" i="98" s="1"/>
  <c r="G6" i="98"/>
  <c r="C55" i="98" s="1"/>
  <c r="E6" i="98"/>
  <c r="C54" i="98" s="1"/>
  <c r="C6" i="98"/>
  <c r="C53" i="98" s="1"/>
  <c r="C5" i="98"/>
  <c r="K3" i="98"/>
  <c r="H3" i="98"/>
  <c r="F52" i="98" s="1"/>
  <c r="G3" i="98"/>
  <c r="C52" i="98" s="1"/>
  <c r="D3" i="98"/>
  <c r="F51" i="98" s="1"/>
  <c r="C3" i="98"/>
  <c r="C51" i="98" s="1"/>
  <c r="C2" i="98"/>
  <c r="E1" i="98"/>
  <c r="C79" i="97"/>
  <c r="I78" i="97"/>
  <c r="J78" i="97" s="1"/>
  <c r="F78" i="97"/>
  <c r="I77" i="97"/>
  <c r="J77" i="97" s="1"/>
  <c r="F77" i="97"/>
  <c r="I76" i="97"/>
  <c r="J76" i="97" s="1"/>
  <c r="F76" i="97"/>
  <c r="J75" i="97"/>
  <c r="I75" i="97"/>
  <c r="F75" i="97"/>
  <c r="I74" i="97"/>
  <c r="J74" i="97" s="1"/>
  <c r="F74" i="97"/>
  <c r="I73" i="97"/>
  <c r="J73" i="97" s="1"/>
  <c r="F73" i="97"/>
  <c r="I72" i="97"/>
  <c r="J72" i="97" s="1"/>
  <c r="F72" i="97"/>
  <c r="I71" i="97"/>
  <c r="J71" i="97" s="1"/>
  <c r="F71" i="97"/>
  <c r="C71" i="97"/>
  <c r="I70" i="97"/>
  <c r="J70" i="97" s="1"/>
  <c r="F70" i="97"/>
  <c r="I69" i="97"/>
  <c r="J69" i="97" s="1"/>
  <c r="F69" i="97"/>
  <c r="I68" i="97"/>
  <c r="J68" i="97" s="1"/>
  <c r="F68" i="97"/>
  <c r="J67" i="97"/>
  <c r="I67" i="97"/>
  <c r="F67" i="97"/>
  <c r="I66" i="97"/>
  <c r="J66" i="97" s="1"/>
  <c r="F66" i="97"/>
  <c r="I65" i="97"/>
  <c r="J65" i="97" s="1"/>
  <c r="F65" i="97"/>
  <c r="I64" i="97"/>
  <c r="J64" i="97" s="1"/>
  <c r="F64" i="97"/>
  <c r="I63" i="97"/>
  <c r="J63" i="97" s="1"/>
  <c r="F63" i="97"/>
  <c r="I62" i="97"/>
  <c r="J62" i="97" s="1"/>
  <c r="F62" i="97"/>
  <c r="I61" i="97"/>
  <c r="J61" i="97" s="1"/>
  <c r="F61" i="97"/>
  <c r="I60" i="97"/>
  <c r="J60" i="97" s="1"/>
  <c r="F60" i="97"/>
  <c r="I59" i="97"/>
  <c r="J59" i="97" s="1"/>
  <c r="F59" i="97"/>
  <c r="J58" i="97"/>
  <c r="I58" i="97"/>
  <c r="F58" i="97"/>
  <c r="I57" i="97"/>
  <c r="J57" i="97" s="1"/>
  <c r="F57" i="97"/>
  <c r="I56" i="97"/>
  <c r="J56" i="97" s="1"/>
  <c r="F56" i="97"/>
  <c r="I55" i="97"/>
  <c r="J55" i="97" s="1"/>
  <c r="F55" i="97"/>
  <c r="I54" i="97"/>
  <c r="J54" i="97" s="1"/>
  <c r="F54" i="97"/>
  <c r="I53" i="97"/>
  <c r="J53" i="97" s="1"/>
  <c r="F53" i="97"/>
  <c r="C49" i="97"/>
  <c r="C38" i="97"/>
  <c r="G33" i="97"/>
  <c r="C33" i="97"/>
  <c r="C31" i="97"/>
  <c r="C30" i="97"/>
  <c r="C28" i="97"/>
  <c r="C27" i="97"/>
  <c r="C26" i="97"/>
  <c r="C24" i="97"/>
  <c r="C22" i="97"/>
  <c r="C20" i="97"/>
  <c r="G18" i="97"/>
  <c r="C78" i="97" s="1"/>
  <c r="C18" i="97"/>
  <c r="C77" i="97" s="1"/>
  <c r="K17" i="97"/>
  <c r="C76" i="97" s="1"/>
  <c r="G17" i="97"/>
  <c r="C75" i="97" s="1"/>
  <c r="C17" i="97"/>
  <c r="C74" i="97" s="1"/>
  <c r="G16" i="97"/>
  <c r="C73" i="97" s="1"/>
  <c r="C16" i="97"/>
  <c r="C72" i="97" s="1"/>
  <c r="C14" i="97"/>
  <c r="E12" i="97"/>
  <c r="C70" i="97" s="1"/>
  <c r="C12" i="97"/>
  <c r="C68" i="97" s="1"/>
  <c r="K11" i="97"/>
  <c r="C69" i="97" s="1"/>
  <c r="I11" i="97"/>
  <c r="C67" i="97" s="1"/>
  <c r="G11" i="97"/>
  <c r="C66" i="97" s="1"/>
  <c r="E11" i="97"/>
  <c r="C65" i="97" s="1"/>
  <c r="C11" i="97"/>
  <c r="C64" i="97" s="1"/>
  <c r="K10" i="97"/>
  <c r="C63" i="97" s="1"/>
  <c r="I10" i="97"/>
  <c r="C62" i="97" s="1"/>
  <c r="G10" i="97"/>
  <c r="C61" i="97" s="1"/>
  <c r="E10" i="97"/>
  <c r="C60" i="97" s="1"/>
  <c r="C10" i="97"/>
  <c r="C59" i="97" s="1"/>
  <c r="C9" i="97"/>
  <c r="C7" i="97"/>
  <c r="C58" i="97" s="1"/>
  <c r="K6" i="97"/>
  <c r="I6" i="97"/>
  <c r="C56" i="97" s="1"/>
  <c r="G6" i="97"/>
  <c r="C55" i="97" s="1"/>
  <c r="E6" i="97"/>
  <c r="C54" i="97" s="1"/>
  <c r="C6" i="97"/>
  <c r="C53" i="97" s="1"/>
  <c r="C5" i="97"/>
  <c r="K3" i="97"/>
  <c r="H3" i="97"/>
  <c r="F52" i="97" s="1"/>
  <c r="G3" i="97"/>
  <c r="C52" i="97" s="1"/>
  <c r="D3" i="97"/>
  <c r="F51" i="97" s="1"/>
  <c r="C3" i="97"/>
  <c r="C51" i="97" s="1"/>
  <c r="C2" i="97"/>
  <c r="E1" i="97"/>
  <c r="C79" i="96"/>
  <c r="I78" i="96"/>
  <c r="J78" i="96" s="1"/>
  <c r="F78" i="96"/>
  <c r="I77" i="96"/>
  <c r="J77" i="96" s="1"/>
  <c r="F77" i="96"/>
  <c r="I76" i="96"/>
  <c r="J76" i="96" s="1"/>
  <c r="F76" i="96"/>
  <c r="I75" i="96"/>
  <c r="J75" i="96" s="1"/>
  <c r="F75" i="96"/>
  <c r="I74" i="96"/>
  <c r="J74" i="96" s="1"/>
  <c r="F74" i="96"/>
  <c r="I73" i="96"/>
  <c r="J73" i="96" s="1"/>
  <c r="F73" i="96"/>
  <c r="I72" i="96"/>
  <c r="J72" i="96" s="1"/>
  <c r="F72" i="96"/>
  <c r="I71" i="96"/>
  <c r="J71" i="96" s="1"/>
  <c r="F71" i="96"/>
  <c r="C71" i="96"/>
  <c r="I70" i="96"/>
  <c r="J70" i="96" s="1"/>
  <c r="F70" i="96"/>
  <c r="I69" i="96"/>
  <c r="J69" i="96" s="1"/>
  <c r="F69" i="96"/>
  <c r="I68" i="96"/>
  <c r="J68" i="96" s="1"/>
  <c r="F68" i="96"/>
  <c r="I67" i="96"/>
  <c r="J67" i="96" s="1"/>
  <c r="F67" i="96"/>
  <c r="I66" i="96"/>
  <c r="J66" i="96" s="1"/>
  <c r="F66" i="96"/>
  <c r="I65" i="96"/>
  <c r="J65" i="96" s="1"/>
  <c r="F65" i="96"/>
  <c r="I64" i="96"/>
  <c r="J64" i="96" s="1"/>
  <c r="F64" i="96"/>
  <c r="I63" i="96"/>
  <c r="J63" i="96" s="1"/>
  <c r="F63" i="96"/>
  <c r="I62" i="96"/>
  <c r="J62" i="96" s="1"/>
  <c r="F62" i="96"/>
  <c r="I61" i="96"/>
  <c r="J61" i="96" s="1"/>
  <c r="F61" i="96"/>
  <c r="I60" i="96"/>
  <c r="J60" i="96" s="1"/>
  <c r="F60" i="96"/>
  <c r="I59" i="96"/>
  <c r="J59" i="96" s="1"/>
  <c r="F59" i="96"/>
  <c r="J58" i="96"/>
  <c r="I58" i="96"/>
  <c r="F58" i="96"/>
  <c r="I57" i="96"/>
  <c r="J57" i="96" s="1"/>
  <c r="F57" i="96"/>
  <c r="I56" i="96"/>
  <c r="J56" i="96" s="1"/>
  <c r="F56" i="96"/>
  <c r="I55" i="96"/>
  <c r="J55" i="96" s="1"/>
  <c r="F55" i="96"/>
  <c r="I54" i="96"/>
  <c r="J54" i="96" s="1"/>
  <c r="F54" i="96"/>
  <c r="I53" i="96"/>
  <c r="J53" i="96" s="1"/>
  <c r="F53" i="96"/>
  <c r="C49" i="96"/>
  <c r="C38" i="96"/>
  <c r="G33" i="96"/>
  <c r="C33" i="96"/>
  <c r="C31" i="96"/>
  <c r="C30" i="96"/>
  <c r="C28" i="96"/>
  <c r="C27" i="96"/>
  <c r="C26" i="96"/>
  <c r="C24" i="96"/>
  <c r="C22" i="96"/>
  <c r="C20" i="96"/>
  <c r="G18" i="96"/>
  <c r="C78" i="96" s="1"/>
  <c r="C18" i="96"/>
  <c r="C77" i="96" s="1"/>
  <c r="K17" i="96"/>
  <c r="C76" i="96" s="1"/>
  <c r="G17" i="96"/>
  <c r="C75" i="96" s="1"/>
  <c r="C17" i="96"/>
  <c r="C74" i="96" s="1"/>
  <c r="G16" i="96"/>
  <c r="C73" i="96" s="1"/>
  <c r="C16" i="96"/>
  <c r="C72" i="96" s="1"/>
  <c r="C14" i="96"/>
  <c r="E12" i="96"/>
  <c r="C70" i="96" s="1"/>
  <c r="C12" i="96"/>
  <c r="C68" i="96" s="1"/>
  <c r="K11" i="96"/>
  <c r="C69" i="96" s="1"/>
  <c r="I11" i="96"/>
  <c r="C67" i="96" s="1"/>
  <c r="G11" i="96"/>
  <c r="C66" i="96" s="1"/>
  <c r="E11" i="96"/>
  <c r="C65" i="96" s="1"/>
  <c r="C11" i="96"/>
  <c r="C64" i="96" s="1"/>
  <c r="K10" i="96"/>
  <c r="C63" i="96" s="1"/>
  <c r="I10" i="96"/>
  <c r="C62" i="96" s="1"/>
  <c r="G10" i="96"/>
  <c r="C61" i="96" s="1"/>
  <c r="E10" i="96"/>
  <c r="C60" i="96" s="1"/>
  <c r="C10" i="96"/>
  <c r="C59" i="96" s="1"/>
  <c r="C9" i="96"/>
  <c r="C7" i="96"/>
  <c r="C58" i="96" s="1"/>
  <c r="K6" i="96"/>
  <c r="I6" i="96"/>
  <c r="C56" i="96" s="1"/>
  <c r="G6" i="96"/>
  <c r="C55" i="96" s="1"/>
  <c r="E6" i="96"/>
  <c r="C54" i="96" s="1"/>
  <c r="C6" i="96"/>
  <c r="C53" i="96" s="1"/>
  <c r="C5" i="96"/>
  <c r="K3" i="96"/>
  <c r="H3" i="96"/>
  <c r="F52" i="96" s="1"/>
  <c r="G3" i="96"/>
  <c r="C52" i="96" s="1"/>
  <c r="D3" i="96"/>
  <c r="F51" i="96" s="1"/>
  <c r="C3" i="96"/>
  <c r="C51" i="96" s="1"/>
  <c r="C2" i="96"/>
  <c r="E1" i="96"/>
  <c r="C79" i="95"/>
  <c r="I78" i="95"/>
  <c r="J78" i="95" s="1"/>
  <c r="F78" i="95"/>
  <c r="I77" i="95"/>
  <c r="J77" i="95" s="1"/>
  <c r="F77" i="95"/>
  <c r="I76" i="95"/>
  <c r="J76" i="95" s="1"/>
  <c r="F76" i="95"/>
  <c r="I75" i="95"/>
  <c r="J75" i="95" s="1"/>
  <c r="F75" i="95"/>
  <c r="I74" i="95"/>
  <c r="J74" i="95" s="1"/>
  <c r="F74" i="95"/>
  <c r="I73" i="95"/>
  <c r="J73" i="95" s="1"/>
  <c r="F73" i="95"/>
  <c r="I72" i="95"/>
  <c r="J72" i="95" s="1"/>
  <c r="F72" i="95"/>
  <c r="I71" i="95"/>
  <c r="J71" i="95" s="1"/>
  <c r="F71" i="95"/>
  <c r="C71" i="95"/>
  <c r="I70" i="95"/>
  <c r="J70" i="95" s="1"/>
  <c r="F70" i="95"/>
  <c r="I69" i="95"/>
  <c r="J69" i="95" s="1"/>
  <c r="F69" i="95"/>
  <c r="I68" i="95"/>
  <c r="J68" i="95" s="1"/>
  <c r="F68" i="95"/>
  <c r="I67" i="95"/>
  <c r="J67" i="95" s="1"/>
  <c r="F67" i="95"/>
  <c r="I66" i="95"/>
  <c r="J66" i="95" s="1"/>
  <c r="F66" i="95"/>
  <c r="I65" i="95"/>
  <c r="J65" i="95" s="1"/>
  <c r="F65" i="95"/>
  <c r="I64" i="95"/>
  <c r="J64" i="95" s="1"/>
  <c r="F64" i="95"/>
  <c r="I63" i="95"/>
  <c r="J63" i="95" s="1"/>
  <c r="F63" i="95"/>
  <c r="I62" i="95"/>
  <c r="J62" i="95" s="1"/>
  <c r="F62" i="95"/>
  <c r="I61" i="95"/>
  <c r="J61" i="95" s="1"/>
  <c r="F61" i="95"/>
  <c r="I60" i="95"/>
  <c r="J60" i="95" s="1"/>
  <c r="F60" i="95"/>
  <c r="I59" i="95"/>
  <c r="J59" i="95" s="1"/>
  <c r="F59" i="95"/>
  <c r="I58" i="95"/>
  <c r="J58" i="95" s="1"/>
  <c r="F58" i="95"/>
  <c r="I57" i="95"/>
  <c r="J57" i="95" s="1"/>
  <c r="F57" i="95"/>
  <c r="I56" i="95"/>
  <c r="J56" i="95" s="1"/>
  <c r="F56" i="95"/>
  <c r="I55" i="95"/>
  <c r="J55" i="95" s="1"/>
  <c r="F55" i="95"/>
  <c r="I54" i="95"/>
  <c r="J54" i="95" s="1"/>
  <c r="F54" i="95"/>
  <c r="I53" i="95"/>
  <c r="J53" i="95" s="1"/>
  <c r="F53" i="95"/>
  <c r="C49" i="95"/>
  <c r="C38" i="95"/>
  <c r="G33" i="95"/>
  <c r="C33" i="95"/>
  <c r="C31" i="95"/>
  <c r="C30" i="95"/>
  <c r="C28" i="95"/>
  <c r="C27" i="95"/>
  <c r="C26" i="95"/>
  <c r="C24" i="95"/>
  <c r="C22" i="95"/>
  <c r="C20" i="95"/>
  <c r="G18" i="95"/>
  <c r="C78" i="95" s="1"/>
  <c r="C18" i="95"/>
  <c r="C77" i="95" s="1"/>
  <c r="K17" i="95"/>
  <c r="C76" i="95" s="1"/>
  <c r="G17" i="95"/>
  <c r="C75" i="95" s="1"/>
  <c r="C17" i="95"/>
  <c r="C74" i="95" s="1"/>
  <c r="G16" i="95"/>
  <c r="C73" i="95" s="1"/>
  <c r="C16" i="95"/>
  <c r="C72" i="95" s="1"/>
  <c r="C14" i="95"/>
  <c r="E12" i="95"/>
  <c r="C70" i="95" s="1"/>
  <c r="C12" i="95"/>
  <c r="C68" i="95" s="1"/>
  <c r="K11" i="95"/>
  <c r="C69" i="95" s="1"/>
  <c r="I11" i="95"/>
  <c r="C67" i="95" s="1"/>
  <c r="G11" i="95"/>
  <c r="C66" i="95" s="1"/>
  <c r="E11" i="95"/>
  <c r="C65" i="95" s="1"/>
  <c r="C11" i="95"/>
  <c r="C64" i="95" s="1"/>
  <c r="K10" i="95"/>
  <c r="C63" i="95" s="1"/>
  <c r="I10" i="95"/>
  <c r="C62" i="95" s="1"/>
  <c r="G10" i="95"/>
  <c r="C61" i="95" s="1"/>
  <c r="E10" i="95"/>
  <c r="C60" i="95" s="1"/>
  <c r="C10" i="95"/>
  <c r="C59" i="95" s="1"/>
  <c r="C9" i="95"/>
  <c r="C7" i="95"/>
  <c r="C58" i="95" s="1"/>
  <c r="K6" i="95"/>
  <c r="I6" i="95"/>
  <c r="C56" i="95" s="1"/>
  <c r="G6" i="95"/>
  <c r="C55" i="95" s="1"/>
  <c r="E6" i="95"/>
  <c r="C54" i="95" s="1"/>
  <c r="C6" i="95"/>
  <c r="C53" i="95" s="1"/>
  <c r="C5" i="95"/>
  <c r="K3" i="95"/>
  <c r="H3" i="95"/>
  <c r="F52" i="95" s="1"/>
  <c r="G3" i="95"/>
  <c r="C52" i="95" s="1"/>
  <c r="D3" i="95"/>
  <c r="F51" i="95" s="1"/>
  <c r="C3" i="95"/>
  <c r="C51" i="95" s="1"/>
  <c r="C2" i="95"/>
  <c r="E1" i="95"/>
  <c r="C79" i="94"/>
  <c r="I78" i="94"/>
  <c r="J78" i="94" s="1"/>
  <c r="F78" i="94"/>
  <c r="I77" i="94"/>
  <c r="J77" i="94" s="1"/>
  <c r="F77" i="94"/>
  <c r="I76" i="94"/>
  <c r="J76" i="94" s="1"/>
  <c r="F76" i="94"/>
  <c r="I75" i="94"/>
  <c r="J75" i="94" s="1"/>
  <c r="F75" i="94"/>
  <c r="I74" i="94"/>
  <c r="J74" i="94" s="1"/>
  <c r="F74" i="94"/>
  <c r="I73" i="94"/>
  <c r="J73" i="94" s="1"/>
  <c r="F73" i="94"/>
  <c r="I72" i="94"/>
  <c r="J72" i="94" s="1"/>
  <c r="F72" i="94"/>
  <c r="I71" i="94"/>
  <c r="J71" i="94" s="1"/>
  <c r="F71" i="94"/>
  <c r="C71" i="94"/>
  <c r="I70" i="94"/>
  <c r="J70" i="94" s="1"/>
  <c r="F70" i="94"/>
  <c r="I69" i="94"/>
  <c r="J69" i="94" s="1"/>
  <c r="F69" i="94"/>
  <c r="I68" i="94"/>
  <c r="J68" i="94" s="1"/>
  <c r="F68" i="94"/>
  <c r="I67" i="94"/>
  <c r="J67" i="94" s="1"/>
  <c r="F67" i="94"/>
  <c r="I66" i="94"/>
  <c r="J66" i="94" s="1"/>
  <c r="F66" i="94"/>
  <c r="I65" i="94"/>
  <c r="J65" i="94" s="1"/>
  <c r="F65" i="94"/>
  <c r="I64" i="94"/>
  <c r="J64" i="94" s="1"/>
  <c r="F64" i="94"/>
  <c r="I63" i="94"/>
  <c r="J63" i="94" s="1"/>
  <c r="F63" i="94"/>
  <c r="I62" i="94"/>
  <c r="J62" i="94" s="1"/>
  <c r="F62" i="94"/>
  <c r="I61" i="94"/>
  <c r="J61" i="94" s="1"/>
  <c r="F61" i="94"/>
  <c r="I60" i="94"/>
  <c r="J60" i="94" s="1"/>
  <c r="F60" i="94"/>
  <c r="I59" i="94"/>
  <c r="J59" i="94" s="1"/>
  <c r="F59" i="94"/>
  <c r="J58" i="94"/>
  <c r="I58" i="94"/>
  <c r="F58" i="94"/>
  <c r="I57" i="94"/>
  <c r="J57" i="94" s="1"/>
  <c r="F57" i="94"/>
  <c r="I56" i="94"/>
  <c r="J56" i="94" s="1"/>
  <c r="F56" i="94"/>
  <c r="I55" i="94"/>
  <c r="J55" i="94" s="1"/>
  <c r="F55" i="94"/>
  <c r="I54" i="94"/>
  <c r="J54" i="94" s="1"/>
  <c r="F54" i="94"/>
  <c r="I53" i="94"/>
  <c r="J53" i="94" s="1"/>
  <c r="F53" i="94"/>
  <c r="C49" i="94"/>
  <c r="C38" i="94"/>
  <c r="G33" i="94"/>
  <c r="C33" i="94"/>
  <c r="C31" i="94"/>
  <c r="C30" i="94"/>
  <c r="C28" i="94"/>
  <c r="C27" i="94"/>
  <c r="C26" i="94"/>
  <c r="C24" i="94"/>
  <c r="C22" i="94"/>
  <c r="C20" i="94"/>
  <c r="G18" i="94"/>
  <c r="C78" i="94" s="1"/>
  <c r="C18" i="94"/>
  <c r="C77" i="94" s="1"/>
  <c r="K17" i="94"/>
  <c r="C76" i="94" s="1"/>
  <c r="G17" i="94"/>
  <c r="C75" i="94" s="1"/>
  <c r="C17" i="94"/>
  <c r="C74" i="94" s="1"/>
  <c r="G16" i="94"/>
  <c r="C73" i="94" s="1"/>
  <c r="C16" i="94"/>
  <c r="C72" i="94" s="1"/>
  <c r="C14" i="94"/>
  <c r="E12" i="94"/>
  <c r="C70" i="94" s="1"/>
  <c r="C12" i="94"/>
  <c r="C68" i="94" s="1"/>
  <c r="K11" i="94"/>
  <c r="C69" i="94" s="1"/>
  <c r="I11" i="94"/>
  <c r="C67" i="94" s="1"/>
  <c r="G11" i="94"/>
  <c r="C66" i="94" s="1"/>
  <c r="E11" i="94"/>
  <c r="C65" i="94" s="1"/>
  <c r="C11" i="94"/>
  <c r="C64" i="94" s="1"/>
  <c r="K10" i="94"/>
  <c r="C63" i="94" s="1"/>
  <c r="I10" i="94"/>
  <c r="C62" i="94" s="1"/>
  <c r="G10" i="94"/>
  <c r="C61" i="94" s="1"/>
  <c r="E10" i="94"/>
  <c r="C60" i="94" s="1"/>
  <c r="C10" i="94"/>
  <c r="C59" i="94" s="1"/>
  <c r="C9" i="94"/>
  <c r="C7" i="94"/>
  <c r="C58" i="94" s="1"/>
  <c r="K6" i="94"/>
  <c r="I6" i="94"/>
  <c r="C56" i="94" s="1"/>
  <c r="G6" i="94"/>
  <c r="C55" i="94" s="1"/>
  <c r="E6" i="94"/>
  <c r="C54" i="94" s="1"/>
  <c r="C6" i="94"/>
  <c r="C53" i="94" s="1"/>
  <c r="C5" i="94"/>
  <c r="K3" i="94"/>
  <c r="H3" i="94"/>
  <c r="F52" i="94" s="1"/>
  <c r="G3" i="94"/>
  <c r="C52" i="94" s="1"/>
  <c r="D3" i="94"/>
  <c r="I51" i="94" s="1"/>
  <c r="C3" i="94"/>
  <c r="C51" i="94" s="1"/>
  <c r="C2" i="94"/>
  <c r="E1" i="94"/>
  <c r="C79" i="93"/>
  <c r="I78" i="93"/>
  <c r="J78" i="93" s="1"/>
  <c r="F78" i="93"/>
  <c r="I77" i="93"/>
  <c r="J77" i="93" s="1"/>
  <c r="F77" i="93"/>
  <c r="I76" i="93"/>
  <c r="J76" i="93" s="1"/>
  <c r="F76" i="93"/>
  <c r="I75" i="93"/>
  <c r="J75" i="93" s="1"/>
  <c r="F75" i="93"/>
  <c r="I74" i="93"/>
  <c r="J74" i="93" s="1"/>
  <c r="F74" i="93"/>
  <c r="I73" i="93"/>
  <c r="J73" i="93" s="1"/>
  <c r="F73" i="93"/>
  <c r="I72" i="93"/>
  <c r="J72" i="93" s="1"/>
  <c r="F72" i="93"/>
  <c r="I71" i="93"/>
  <c r="J71" i="93" s="1"/>
  <c r="F71" i="93"/>
  <c r="C71" i="93"/>
  <c r="I70" i="93"/>
  <c r="J70" i="93" s="1"/>
  <c r="F70" i="93"/>
  <c r="I69" i="93"/>
  <c r="J69" i="93" s="1"/>
  <c r="F69" i="93"/>
  <c r="I68" i="93"/>
  <c r="J68" i="93" s="1"/>
  <c r="F68" i="93"/>
  <c r="I67" i="93"/>
  <c r="J67" i="93" s="1"/>
  <c r="F67" i="93"/>
  <c r="J66" i="93"/>
  <c r="I66" i="93"/>
  <c r="F66" i="93"/>
  <c r="I65" i="93"/>
  <c r="J65" i="93" s="1"/>
  <c r="F65" i="93"/>
  <c r="I64" i="93"/>
  <c r="J64" i="93" s="1"/>
  <c r="F64" i="93"/>
  <c r="J63" i="93"/>
  <c r="I63" i="93"/>
  <c r="F63" i="93"/>
  <c r="I62" i="93"/>
  <c r="J62" i="93" s="1"/>
  <c r="F62" i="93"/>
  <c r="I61" i="93"/>
  <c r="J61" i="93" s="1"/>
  <c r="F61" i="93"/>
  <c r="I60" i="93"/>
  <c r="J60" i="93" s="1"/>
  <c r="F60" i="93"/>
  <c r="I59" i="93"/>
  <c r="J59" i="93" s="1"/>
  <c r="F59" i="93"/>
  <c r="I58" i="93"/>
  <c r="J58" i="93" s="1"/>
  <c r="F58" i="93"/>
  <c r="I57" i="93"/>
  <c r="J57" i="93" s="1"/>
  <c r="F57" i="93"/>
  <c r="I56" i="93"/>
  <c r="J56" i="93" s="1"/>
  <c r="F56" i="93"/>
  <c r="I55" i="93"/>
  <c r="J55" i="93" s="1"/>
  <c r="F55" i="93"/>
  <c r="I54" i="93"/>
  <c r="J54" i="93" s="1"/>
  <c r="F54" i="93"/>
  <c r="I53" i="93"/>
  <c r="J53" i="93" s="1"/>
  <c r="F53" i="93"/>
  <c r="C49" i="93"/>
  <c r="C38" i="93"/>
  <c r="G33" i="93"/>
  <c r="C33" i="93"/>
  <c r="C31" i="93"/>
  <c r="C30" i="93"/>
  <c r="C28" i="93"/>
  <c r="C27" i="93"/>
  <c r="C26" i="93"/>
  <c r="C24" i="93"/>
  <c r="C22" i="93"/>
  <c r="C20" i="93"/>
  <c r="G18" i="93"/>
  <c r="C78" i="93" s="1"/>
  <c r="C18" i="93"/>
  <c r="C77" i="93" s="1"/>
  <c r="K17" i="93"/>
  <c r="C76" i="93" s="1"/>
  <c r="G17" i="93"/>
  <c r="C75" i="93" s="1"/>
  <c r="C17" i="93"/>
  <c r="C74" i="93" s="1"/>
  <c r="G16" i="93"/>
  <c r="C73" i="93" s="1"/>
  <c r="C16" i="93"/>
  <c r="C72" i="93" s="1"/>
  <c r="C14" i="93"/>
  <c r="E12" i="93"/>
  <c r="C70" i="93" s="1"/>
  <c r="C12" i="93"/>
  <c r="C68" i="93" s="1"/>
  <c r="K11" i="93"/>
  <c r="C69" i="93" s="1"/>
  <c r="I11" i="93"/>
  <c r="C67" i="93" s="1"/>
  <c r="G11" i="93"/>
  <c r="C66" i="93" s="1"/>
  <c r="E11" i="93"/>
  <c r="C65" i="93" s="1"/>
  <c r="C11" i="93"/>
  <c r="C64" i="93" s="1"/>
  <c r="K10" i="93"/>
  <c r="C63" i="93" s="1"/>
  <c r="I10" i="93"/>
  <c r="C62" i="93" s="1"/>
  <c r="G10" i="93"/>
  <c r="C61" i="93" s="1"/>
  <c r="E10" i="93"/>
  <c r="C60" i="93" s="1"/>
  <c r="C10" i="93"/>
  <c r="C59" i="93" s="1"/>
  <c r="C9" i="93"/>
  <c r="C7" i="93"/>
  <c r="C58" i="93" s="1"/>
  <c r="K6" i="93"/>
  <c r="I6" i="93"/>
  <c r="C56" i="93" s="1"/>
  <c r="G6" i="93"/>
  <c r="C55" i="93" s="1"/>
  <c r="E6" i="93"/>
  <c r="C54" i="93" s="1"/>
  <c r="C6" i="93"/>
  <c r="C53" i="93" s="1"/>
  <c r="C5" i="93"/>
  <c r="K3" i="93"/>
  <c r="H3" i="93"/>
  <c r="F52" i="93" s="1"/>
  <c r="G3" i="93"/>
  <c r="C52" i="93" s="1"/>
  <c r="D3" i="93"/>
  <c r="F51" i="93" s="1"/>
  <c r="C3" i="93"/>
  <c r="C51" i="93" s="1"/>
  <c r="C2" i="93"/>
  <c r="E1" i="93"/>
  <c r="C79" i="92"/>
  <c r="I78" i="92"/>
  <c r="J78" i="92" s="1"/>
  <c r="F78" i="92"/>
  <c r="I77" i="92"/>
  <c r="J77" i="92" s="1"/>
  <c r="F77" i="92"/>
  <c r="I76" i="92"/>
  <c r="J76" i="92" s="1"/>
  <c r="F76" i="92"/>
  <c r="I75" i="92"/>
  <c r="J75" i="92" s="1"/>
  <c r="F75" i="92"/>
  <c r="J74" i="92"/>
  <c r="I74" i="92"/>
  <c r="F74" i="92"/>
  <c r="I73" i="92"/>
  <c r="J73" i="92" s="1"/>
  <c r="F73" i="92"/>
  <c r="J72" i="92"/>
  <c r="I72" i="92"/>
  <c r="F72" i="92"/>
  <c r="I71" i="92"/>
  <c r="J71" i="92" s="1"/>
  <c r="F71" i="92"/>
  <c r="C71" i="92"/>
  <c r="I70" i="92"/>
  <c r="J70" i="92" s="1"/>
  <c r="F70" i="92"/>
  <c r="I69" i="92"/>
  <c r="J69" i="92" s="1"/>
  <c r="F69" i="92"/>
  <c r="I68" i="92"/>
  <c r="J68" i="92" s="1"/>
  <c r="F68" i="92"/>
  <c r="I67" i="92"/>
  <c r="J67" i="92" s="1"/>
  <c r="F67" i="92"/>
  <c r="I66" i="92"/>
  <c r="J66" i="92" s="1"/>
  <c r="F66" i="92"/>
  <c r="I65" i="92"/>
  <c r="J65" i="92" s="1"/>
  <c r="F65" i="92"/>
  <c r="I64" i="92"/>
  <c r="J64" i="92" s="1"/>
  <c r="F64" i="92"/>
  <c r="I63" i="92"/>
  <c r="J63" i="92" s="1"/>
  <c r="F63" i="92"/>
  <c r="I62" i="92"/>
  <c r="J62" i="92" s="1"/>
  <c r="F62" i="92"/>
  <c r="I61" i="92"/>
  <c r="J61" i="92" s="1"/>
  <c r="F61" i="92"/>
  <c r="I60" i="92"/>
  <c r="J60" i="92" s="1"/>
  <c r="F60" i="92"/>
  <c r="I59" i="92"/>
  <c r="J59" i="92" s="1"/>
  <c r="F59" i="92"/>
  <c r="I58" i="92"/>
  <c r="J58" i="92" s="1"/>
  <c r="F58" i="92"/>
  <c r="I57" i="92"/>
  <c r="J57" i="92" s="1"/>
  <c r="F57" i="92"/>
  <c r="I56" i="92"/>
  <c r="J56" i="92" s="1"/>
  <c r="F56" i="92"/>
  <c r="I55" i="92"/>
  <c r="J55" i="92" s="1"/>
  <c r="F55" i="92"/>
  <c r="I54" i="92"/>
  <c r="J54" i="92" s="1"/>
  <c r="F54" i="92"/>
  <c r="I53" i="92"/>
  <c r="J53" i="92" s="1"/>
  <c r="F53" i="92"/>
  <c r="C49" i="92"/>
  <c r="C38" i="92"/>
  <c r="G33" i="92"/>
  <c r="C33" i="92"/>
  <c r="C31" i="92"/>
  <c r="C30" i="92"/>
  <c r="C28" i="92"/>
  <c r="C27" i="92"/>
  <c r="C26" i="92"/>
  <c r="C24" i="92"/>
  <c r="C22" i="92"/>
  <c r="C20" i="92"/>
  <c r="G18" i="92"/>
  <c r="C78" i="92" s="1"/>
  <c r="C18" i="92"/>
  <c r="C77" i="92" s="1"/>
  <c r="K17" i="92"/>
  <c r="C76" i="92" s="1"/>
  <c r="G17" i="92"/>
  <c r="C75" i="92" s="1"/>
  <c r="C17" i="92"/>
  <c r="C74" i="92" s="1"/>
  <c r="G16" i="92"/>
  <c r="C73" i="92" s="1"/>
  <c r="C16" i="92"/>
  <c r="C72" i="92" s="1"/>
  <c r="C14" i="92"/>
  <c r="E12" i="92"/>
  <c r="C70" i="92" s="1"/>
  <c r="C12" i="92"/>
  <c r="C68" i="92" s="1"/>
  <c r="K11" i="92"/>
  <c r="C69" i="92" s="1"/>
  <c r="I11" i="92"/>
  <c r="C67" i="92" s="1"/>
  <c r="G11" i="92"/>
  <c r="C66" i="92" s="1"/>
  <c r="E11" i="92"/>
  <c r="C65" i="92" s="1"/>
  <c r="C11" i="92"/>
  <c r="C64" i="92" s="1"/>
  <c r="K10" i="92"/>
  <c r="C63" i="92" s="1"/>
  <c r="I10" i="92"/>
  <c r="C62" i="92" s="1"/>
  <c r="G10" i="92"/>
  <c r="C61" i="92" s="1"/>
  <c r="E10" i="92"/>
  <c r="C60" i="92" s="1"/>
  <c r="C10" i="92"/>
  <c r="C59" i="92" s="1"/>
  <c r="C9" i="92"/>
  <c r="C7" i="92"/>
  <c r="C58" i="92" s="1"/>
  <c r="K6" i="92"/>
  <c r="I6" i="92"/>
  <c r="C56" i="92" s="1"/>
  <c r="G6" i="92"/>
  <c r="C55" i="92" s="1"/>
  <c r="E6" i="92"/>
  <c r="C54" i="92" s="1"/>
  <c r="C6" i="92"/>
  <c r="C53" i="92" s="1"/>
  <c r="C5" i="92"/>
  <c r="K3" i="92"/>
  <c r="H3" i="92"/>
  <c r="F52" i="92" s="1"/>
  <c r="G3" i="92"/>
  <c r="C52" i="92" s="1"/>
  <c r="D3" i="92"/>
  <c r="F51" i="92" s="1"/>
  <c r="C3" i="92"/>
  <c r="C51" i="92" s="1"/>
  <c r="C2" i="92"/>
  <c r="E1" i="92"/>
  <c r="C79" i="91"/>
  <c r="I78" i="91"/>
  <c r="J78" i="91" s="1"/>
  <c r="F78" i="91"/>
  <c r="I77" i="91"/>
  <c r="J77" i="91" s="1"/>
  <c r="F77" i="91"/>
  <c r="I76" i="91"/>
  <c r="J76" i="91" s="1"/>
  <c r="F76" i="91"/>
  <c r="I75" i="91"/>
  <c r="J75" i="91" s="1"/>
  <c r="F75" i="91"/>
  <c r="I74" i="91"/>
  <c r="J74" i="91" s="1"/>
  <c r="F74" i="91"/>
  <c r="I73" i="91"/>
  <c r="J73" i="91" s="1"/>
  <c r="F73" i="91"/>
  <c r="I72" i="91"/>
  <c r="J72" i="91" s="1"/>
  <c r="F72" i="91"/>
  <c r="I71" i="91"/>
  <c r="J71" i="91" s="1"/>
  <c r="F71" i="91"/>
  <c r="C71" i="91"/>
  <c r="J70" i="91"/>
  <c r="I70" i="91"/>
  <c r="F70" i="91"/>
  <c r="I69" i="91"/>
  <c r="J69" i="91" s="1"/>
  <c r="F69" i="91"/>
  <c r="I68" i="91"/>
  <c r="J68" i="91" s="1"/>
  <c r="F68" i="91"/>
  <c r="I67" i="91"/>
  <c r="J67" i="91" s="1"/>
  <c r="F67" i="91"/>
  <c r="I66" i="91"/>
  <c r="J66" i="91" s="1"/>
  <c r="F66" i="91"/>
  <c r="I65" i="91"/>
  <c r="J65" i="91" s="1"/>
  <c r="F65" i="91"/>
  <c r="I64" i="91"/>
  <c r="J64" i="91" s="1"/>
  <c r="F64" i="91"/>
  <c r="I63" i="91"/>
  <c r="J63" i="91" s="1"/>
  <c r="F63" i="91"/>
  <c r="I62" i="91"/>
  <c r="J62" i="91" s="1"/>
  <c r="F62" i="91"/>
  <c r="I61" i="91"/>
  <c r="J61" i="91" s="1"/>
  <c r="F61" i="91"/>
  <c r="I60" i="91"/>
  <c r="J60" i="91" s="1"/>
  <c r="F60" i="91"/>
  <c r="I59" i="91"/>
  <c r="J59" i="91" s="1"/>
  <c r="F59" i="91"/>
  <c r="I58" i="91"/>
  <c r="J58" i="91" s="1"/>
  <c r="F58" i="91"/>
  <c r="I57" i="91"/>
  <c r="J57" i="91" s="1"/>
  <c r="F57" i="91"/>
  <c r="I56" i="91"/>
  <c r="J56" i="91" s="1"/>
  <c r="F56" i="91"/>
  <c r="I55" i="91"/>
  <c r="J55" i="91" s="1"/>
  <c r="F55" i="91"/>
  <c r="I54" i="91"/>
  <c r="J54" i="91" s="1"/>
  <c r="F54" i="91"/>
  <c r="I53" i="91"/>
  <c r="J53" i="91" s="1"/>
  <c r="F53" i="91"/>
  <c r="C49" i="91"/>
  <c r="C38" i="91"/>
  <c r="G33" i="91"/>
  <c r="C33" i="91"/>
  <c r="C31" i="91"/>
  <c r="C30" i="91"/>
  <c r="C28" i="91"/>
  <c r="C27" i="91"/>
  <c r="C26" i="91"/>
  <c r="C24" i="91"/>
  <c r="C22" i="91"/>
  <c r="C20" i="91"/>
  <c r="G18" i="91"/>
  <c r="C78" i="91" s="1"/>
  <c r="C18" i="91"/>
  <c r="C77" i="91" s="1"/>
  <c r="K17" i="91"/>
  <c r="C76" i="91" s="1"/>
  <c r="G17" i="91"/>
  <c r="C75" i="91" s="1"/>
  <c r="C17" i="91"/>
  <c r="C74" i="91" s="1"/>
  <c r="G16" i="91"/>
  <c r="C73" i="91" s="1"/>
  <c r="C16" i="91"/>
  <c r="C72" i="91" s="1"/>
  <c r="C14" i="91"/>
  <c r="E12" i="91"/>
  <c r="C70" i="91" s="1"/>
  <c r="C12" i="91"/>
  <c r="C68" i="91" s="1"/>
  <c r="K11" i="91"/>
  <c r="C69" i="91" s="1"/>
  <c r="I11" i="91"/>
  <c r="C67" i="91" s="1"/>
  <c r="G11" i="91"/>
  <c r="C66" i="91" s="1"/>
  <c r="E11" i="91"/>
  <c r="C65" i="91" s="1"/>
  <c r="C11" i="91"/>
  <c r="C64" i="91" s="1"/>
  <c r="K10" i="91"/>
  <c r="C63" i="91" s="1"/>
  <c r="I10" i="91"/>
  <c r="C62" i="91" s="1"/>
  <c r="G10" i="91"/>
  <c r="C61" i="91" s="1"/>
  <c r="E10" i="91"/>
  <c r="C60" i="91" s="1"/>
  <c r="C10" i="91"/>
  <c r="C59" i="91" s="1"/>
  <c r="C9" i="91"/>
  <c r="C7" i="91"/>
  <c r="C58" i="91" s="1"/>
  <c r="K6" i="91"/>
  <c r="I6" i="91"/>
  <c r="C56" i="91" s="1"/>
  <c r="G6" i="91"/>
  <c r="C55" i="91" s="1"/>
  <c r="E6" i="91"/>
  <c r="C54" i="91" s="1"/>
  <c r="C6" i="91"/>
  <c r="C53" i="91" s="1"/>
  <c r="C5" i="91"/>
  <c r="K3" i="91"/>
  <c r="H3" i="91"/>
  <c r="F52" i="91" s="1"/>
  <c r="G3" i="91"/>
  <c r="C52" i="91" s="1"/>
  <c r="D3" i="91"/>
  <c r="F51" i="91" s="1"/>
  <c r="C3" i="91"/>
  <c r="C51" i="91" s="1"/>
  <c r="C2" i="91"/>
  <c r="E1" i="91"/>
  <c r="C79" i="90"/>
  <c r="I78" i="90"/>
  <c r="J78" i="90" s="1"/>
  <c r="F78" i="90"/>
  <c r="I77" i="90"/>
  <c r="J77" i="90" s="1"/>
  <c r="F77" i="90"/>
  <c r="I76" i="90"/>
  <c r="J76" i="90" s="1"/>
  <c r="F76" i="90"/>
  <c r="I75" i="90"/>
  <c r="J75" i="90" s="1"/>
  <c r="F75" i="90"/>
  <c r="I74" i="90"/>
  <c r="J74" i="90" s="1"/>
  <c r="F74" i="90"/>
  <c r="I73" i="90"/>
  <c r="J73" i="90" s="1"/>
  <c r="F73" i="90"/>
  <c r="I72" i="90"/>
  <c r="J72" i="90" s="1"/>
  <c r="F72" i="90"/>
  <c r="I71" i="90"/>
  <c r="J71" i="90" s="1"/>
  <c r="F71" i="90"/>
  <c r="C71" i="90"/>
  <c r="I70" i="90"/>
  <c r="J70" i="90" s="1"/>
  <c r="F70" i="90"/>
  <c r="I69" i="90"/>
  <c r="J69" i="90" s="1"/>
  <c r="F69" i="90"/>
  <c r="I68" i="90"/>
  <c r="J68" i="90" s="1"/>
  <c r="F68" i="90"/>
  <c r="I67" i="90"/>
  <c r="J67" i="90" s="1"/>
  <c r="F67" i="90"/>
  <c r="I66" i="90"/>
  <c r="J66" i="90" s="1"/>
  <c r="F66" i="90"/>
  <c r="I65" i="90"/>
  <c r="J65" i="90" s="1"/>
  <c r="F65" i="90"/>
  <c r="I64" i="90"/>
  <c r="J64" i="90" s="1"/>
  <c r="F64" i="90"/>
  <c r="I63" i="90"/>
  <c r="J63" i="90" s="1"/>
  <c r="F63" i="90"/>
  <c r="I62" i="90"/>
  <c r="J62" i="90" s="1"/>
  <c r="F62" i="90"/>
  <c r="I61" i="90"/>
  <c r="J61" i="90" s="1"/>
  <c r="F61" i="90"/>
  <c r="I60" i="90"/>
  <c r="J60" i="90" s="1"/>
  <c r="F60" i="90"/>
  <c r="I59" i="90"/>
  <c r="J59" i="90" s="1"/>
  <c r="F59" i="90"/>
  <c r="J58" i="90"/>
  <c r="I58" i="90"/>
  <c r="F58" i="90"/>
  <c r="I57" i="90"/>
  <c r="J57" i="90" s="1"/>
  <c r="F57" i="90"/>
  <c r="I56" i="90"/>
  <c r="J56" i="90" s="1"/>
  <c r="F56" i="90"/>
  <c r="I55" i="90"/>
  <c r="J55" i="90" s="1"/>
  <c r="F55" i="90"/>
  <c r="I54" i="90"/>
  <c r="J54" i="90" s="1"/>
  <c r="F54" i="90"/>
  <c r="I53" i="90"/>
  <c r="J53" i="90" s="1"/>
  <c r="F53" i="90"/>
  <c r="C49" i="90"/>
  <c r="C38" i="90"/>
  <c r="G33" i="90"/>
  <c r="C33" i="90"/>
  <c r="C31" i="90"/>
  <c r="C30" i="90"/>
  <c r="C28" i="90"/>
  <c r="C27" i="90"/>
  <c r="C26" i="90"/>
  <c r="C24" i="90"/>
  <c r="C22" i="90"/>
  <c r="C20" i="90"/>
  <c r="G18" i="90"/>
  <c r="C78" i="90" s="1"/>
  <c r="C18" i="90"/>
  <c r="C77" i="90" s="1"/>
  <c r="K17" i="90"/>
  <c r="C76" i="90" s="1"/>
  <c r="G17" i="90"/>
  <c r="C75" i="90" s="1"/>
  <c r="C17" i="90"/>
  <c r="C74" i="90" s="1"/>
  <c r="G16" i="90"/>
  <c r="C73" i="90" s="1"/>
  <c r="C16" i="90"/>
  <c r="C72" i="90" s="1"/>
  <c r="C14" i="90"/>
  <c r="E12" i="90"/>
  <c r="C70" i="90" s="1"/>
  <c r="C12" i="90"/>
  <c r="C68" i="90" s="1"/>
  <c r="K11" i="90"/>
  <c r="C69" i="90" s="1"/>
  <c r="I11" i="90"/>
  <c r="C67" i="90" s="1"/>
  <c r="G11" i="90"/>
  <c r="C66" i="90" s="1"/>
  <c r="E11" i="90"/>
  <c r="C65" i="90" s="1"/>
  <c r="C11" i="90"/>
  <c r="C64" i="90" s="1"/>
  <c r="K10" i="90"/>
  <c r="C63" i="90" s="1"/>
  <c r="I10" i="90"/>
  <c r="C62" i="90" s="1"/>
  <c r="G10" i="90"/>
  <c r="C61" i="90" s="1"/>
  <c r="E10" i="90"/>
  <c r="C60" i="90" s="1"/>
  <c r="C10" i="90"/>
  <c r="C59" i="90" s="1"/>
  <c r="C9" i="90"/>
  <c r="C7" i="90"/>
  <c r="C58" i="90" s="1"/>
  <c r="K6" i="90"/>
  <c r="I6" i="90"/>
  <c r="C56" i="90" s="1"/>
  <c r="G6" i="90"/>
  <c r="C55" i="90" s="1"/>
  <c r="E6" i="90"/>
  <c r="C54" i="90" s="1"/>
  <c r="C6" i="90"/>
  <c r="C53" i="90" s="1"/>
  <c r="C5" i="90"/>
  <c r="K3" i="90"/>
  <c r="H3" i="90"/>
  <c r="F52" i="90" s="1"/>
  <c r="G3" i="90"/>
  <c r="C52" i="90" s="1"/>
  <c r="D3" i="90"/>
  <c r="I51" i="90" s="1"/>
  <c r="C3" i="90"/>
  <c r="C51" i="90" s="1"/>
  <c r="C2" i="90"/>
  <c r="E1" i="90"/>
  <c r="C79" i="89"/>
  <c r="I78" i="89"/>
  <c r="J78" i="89" s="1"/>
  <c r="F78" i="89"/>
  <c r="I77" i="89"/>
  <c r="J77" i="89" s="1"/>
  <c r="F77" i="89"/>
  <c r="I76" i="89"/>
  <c r="J76" i="89" s="1"/>
  <c r="F76" i="89"/>
  <c r="I75" i="89"/>
  <c r="J75" i="89" s="1"/>
  <c r="F75" i="89"/>
  <c r="I74" i="89"/>
  <c r="J74" i="89" s="1"/>
  <c r="F74" i="89"/>
  <c r="I73" i="89"/>
  <c r="J73" i="89" s="1"/>
  <c r="F73" i="89"/>
  <c r="I72" i="89"/>
  <c r="J72" i="89" s="1"/>
  <c r="F72" i="89"/>
  <c r="I71" i="89"/>
  <c r="J71" i="89" s="1"/>
  <c r="F71" i="89"/>
  <c r="C71" i="89"/>
  <c r="I70" i="89"/>
  <c r="J70" i="89" s="1"/>
  <c r="F70" i="89"/>
  <c r="I69" i="89"/>
  <c r="J69" i="89" s="1"/>
  <c r="F69" i="89"/>
  <c r="I68" i="89"/>
  <c r="J68" i="89" s="1"/>
  <c r="F68" i="89"/>
  <c r="I67" i="89"/>
  <c r="J67" i="89" s="1"/>
  <c r="F67" i="89"/>
  <c r="I66" i="89"/>
  <c r="J66" i="89" s="1"/>
  <c r="F66" i="89"/>
  <c r="I65" i="89"/>
  <c r="J65" i="89" s="1"/>
  <c r="F65" i="89"/>
  <c r="I64" i="89"/>
  <c r="J64" i="89" s="1"/>
  <c r="F64" i="89"/>
  <c r="I63" i="89"/>
  <c r="J63" i="89" s="1"/>
  <c r="F63" i="89"/>
  <c r="I62" i="89"/>
  <c r="J62" i="89" s="1"/>
  <c r="F62" i="89"/>
  <c r="J61" i="89"/>
  <c r="I61" i="89"/>
  <c r="F61" i="89"/>
  <c r="I60" i="89"/>
  <c r="J60" i="89" s="1"/>
  <c r="F60" i="89"/>
  <c r="J59" i="89"/>
  <c r="I59" i="89"/>
  <c r="F59" i="89"/>
  <c r="J58" i="89"/>
  <c r="I58" i="89"/>
  <c r="F58" i="89"/>
  <c r="I57" i="89"/>
  <c r="J57" i="89" s="1"/>
  <c r="F57" i="89"/>
  <c r="I56" i="89"/>
  <c r="J56" i="89" s="1"/>
  <c r="F56" i="89"/>
  <c r="I55" i="89"/>
  <c r="J55" i="89" s="1"/>
  <c r="F55" i="89"/>
  <c r="I54" i="89"/>
  <c r="J54" i="89" s="1"/>
  <c r="F54" i="89"/>
  <c r="I53" i="89"/>
  <c r="J53" i="89" s="1"/>
  <c r="F53" i="89"/>
  <c r="C49" i="89"/>
  <c r="C38" i="89"/>
  <c r="G33" i="89"/>
  <c r="C33" i="89"/>
  <c r="C31" i="89"/>
  <c r="C30" i="89"/>
  <c r="C28" i="89"/>
  <c r="C27" i="89"/>
  <c r="C26" i="89"/>
  <c r="C24" i="89"/>
  <c r="C22" i="89"/>
  <c r="C20" i="89"/>
  <c r="G18" i="89"/>
  <c r="C78" i="89" s="1"/>
  <c r="C18" i="89"/>
  <c r="C77" i="89" s="1"/>
  <c r="K17" i="89"/>
  <c r="C76" i="89" s="1"/>
  <c r="G17" i="89"/>
  <c r="C75" i="89" s="1"/>
  <c r="C17" i="89"/>
  <c r="C74" i="89" s="1"/>
  <c r="G16" i="89"/>
  <c r="C73" i="89" s="1"/>
  <c r="C16" i="89"/>
  <c r="C72" i="89" s="1"/>
  <c r="C14" i="89"/>
  <c r="E12" i="89"/>
  <c r="C70" i="89" s="1"/>
  <c r="C12" i="89"/>
  <c r="C68" i="89" s="1"/>
  <c r="K11" i="89"/>
  <c r="C69" i="89" s="1"/>
  <c r="I11" i="89"/>
  <c r="C67" i="89" s="1"/>
  <c r="G11" i="89"/>
  <c r="C66" i="89" s="1"/>
  <c r="E11" i="89"/>
  <c r="C65" i="89" s="1"/>
  <c r="C11" i="89"/>
  <c r="C64" i="89" s="1"/>
  <c r="K10" i="89"/>
  <c r="C63" i="89" s="1"/>
  <c r="I10" i="89"/>
  <c r="C62" i="89" s="1"/>
  <c r="G10" i="89"/>
  <c r="C61" i="89" s="1"/>
  <c r="E10" i="89"/>
  <c r="C60" i="89" s="1"/>
  <c r="C10" i="89"/>
  <c r="C59" i="89" s="1"/>
  <c r="C9" i="89"/>
  <c r="C7" i="89"/>
  <c r="C58" i="89" s="1"/>
  <c r="K6" i="89"/>
  <c r="I6" i="89"/>
  <c r="C56" i="89" s="1"/>
  <c r="G6" i="89"/>
  <c r="C55" i="89" s="1"/>
  <c r="E6" i="89"/>
  <c r="C54" i="89" s="1"/>
  <c r="C6" i="89"/>
  <c r="C53" i="89" s="1"/>
  <c r="C5" i="89"/>
  <c r="K3" i="89"/>
  <c r="H3" i="89"/>
  <c r="F52" i="89" s="1"/>
  <c r="G3" i="89"/>
  <c r="C52" i="89" s="1"/>
  <c r="D3" i="89"/>
  <c r="F51" i="89" s="1"/>
  <c r="C3" i="89"/>
  <c r="C51" i="89" s="1"/>
  <c r="C2" i="89"/>
  <c r="E1" i="89"/>
  <c r="C79" i="88"/>
  <c r="I78" i="88"/>
  <c r="J78" i="88" s="1"/>
  <c r="F78" i="88"/>
  <c r="I77" i="88"/>
  <c r="J77" i="88" s="1"/>
  <c r="F77" i="88"/>
  <c r="I76" i="88"/>
  <c r="J76" i="88" s="1"/>
  <c r="F76" i="88"/>
  <c r="I75" i="88"/>
  <c r="J75" i="88" s="1"/>
  <c r="F75" i="88"/>
  <c r="I74" i="88"/>
  <c r="J74" i="88" s="1"/>
  <c r="F74" i="88"/>
  <c r="I73" i="88"/>
  <c r="J73" i="88" s="1"/>
  <c r="F73" i="88"/>
  <c r="I72" i="88"/>
  <c r="J72" i="88" s="1"/>
  <c r="F72" i="88"/>
  <c r="I71" i="88"/>
  <c r="J71" i="88" s="1"/>
  <c r="F71" i="88"/>
  <c r="C71" i="88"/>
  <c r="I70" i="88"/>
  <c r="J70" i="88" s="1"/>
  <c r="F70" i="88"/>
  <c r="I69" i="88"/>
  <c r="J69" i="88" s="1"/>
  <c r="F69" i="88"/>
  <c r="I68" i="88"/>
  <c r="J68" i="88" s="1"/>
  <c r="F68" i="88"/>
  <c r="I67" i="88"/>
  <c r="J67" i="88" s="1"/>
  <c r="F67" i="88"/>
  <c r="I66" i="88"/>
  <c r="J66" i="88" s="1"/>
  <c r="F66" i="88"/>
  <c r="I65" i="88"/>
  <c r="J65" i="88" s="1"/>
  <c r="F65" i="88"/>
  <c r="I64" i="88"/>
  <c r="J64" i="88" s="1"/>
  <c r="F64" i="88"/>
  <c r="I63" i="88"/>
  <c r="J63" i="88" s="1"/>
  <c r="F63" i="88"/>
  <c r="I62" i="88"/>
  <c r="J62" i="88" s="1"/>
  <c r="F62" i="88"/>
  <c r="I61" i="88"/>
  <c r="J61" i="88" s="1"/>
  <c r="F61" i="88"/>
  <c r="J60" i="88"/>
  <c r="I60" i="88"/>
  <c r="F60" i="88"/>
  <c r="I59" i="88"/>
  <c r="J59" i="88" s="1"/>
  <c r="F59" i="88"/>
  <c r="J58" i="88"/>
  <c r="I58" i="88"/>
  <c r="F58" i="88"/>
  <c r="I57" i="88"/>
  <c r="J57" i="88" s="1"/>
  <c r="F57" i="88"/>
  <c r="I56" i="88"/>
  <c r="J56" i="88" s="1"/>
  <c r="F56" i="88"/>
  <c r="I55" i="88"/>
  <c r="J55" i="88" s="1"/>
  <c r="F55" i="88"/>
  <c r="I54" i="88"/>
  <c r="J54" i="88" s="1"/>
  <c r="F54" i="88"/>
  <c r="I53" i="88"/>
  <c r="J53" i="88" s="1"/>
  <c r="F53" i="88"/>
  <c r="C49" i="88"/>
  <c r="C38" i="88"/>
  <c r="G33" i="88"/>
  <c r="C33" i="88"/>
  <c r="C31" i="88"/>
  <c r="C30" i="88"/>
  <c r="C28" i="88"/>
  <c r="C27" i="88"/>
  <c r="C26" i="88"/>
  <c r="C24" i="88"/>
  <c r="C22" i="88"/>
  <c r="C20" i="88"/>
  <c r="G18" i="88"/>
  <c r="C78" i="88" s="1"/>
  <c r="C18" i="88"/>
  <c r="C77" i="88" s="1"/>
  <c r="K17" i="88"/>
  <c r="C76" i="88" s="1"/>
  <c r="G17" i="88"/>
  <c r="C75" i="88" s="1"/>
  <c r="C17" i="88"/>
  <c r="C74" i="88" s="1"/>
  <c r="G16" i="88"/>
  <c r="C73" i="88" s="1"/>
  <c r="C16" i="88"/>
  <c r="C72" i="88" s="1"/>
  <c r="C14" i="88"/>
  <c r="E12" i="88"/>
  <c r="C70" i="88" s="1"/>
  <c r="C12" i="88"/>
  <c r="C68" i="88" s="1"/>
  <c r="K11" i="88"/>
  <c r="C69" i="88" s="1"/>
  <c r="I11" i="88"/>
  <c r="C67" i="88" s="1"/>
  <c r="G11" i="88"/>
  <c r="C66" i="88" s="1"/>
  <c r="E11" i="88"/>
  <c r="C65" i="88" s="1"/>
  <c r="C11" i="88"/>
  <c r="C64" i="88" s="1"/>
  <c r="K10" i="88"/>
  <c r="C63" i="88" s="1"/>
  <c r="I10" i="88"/>
  <c r="C62" i="88" s="1"/>
  <c r="G10" i="88"/>
  <c r="C61" i="88" s="1"/>
  <c r="E10" i="88"/>
  <c r="C60" i="88" s="1"/>
  <c r="C10" i="88"/>
  <c r="C59" i="88" s="1"/>
  <c r="C9" i="88"/>
  <c r="C7" i="88"/>
  <c r="C58" i="88" s="1"/>
  <c r="K6" i="88"/>
  <c r="I6" i="88"/>
  <c r="C56" i="88" s="1"/>
  <c r="G6" i="88"/>
  <c r="C55" i="88" s="1"/>
  <c r="E6" i="88"/>
  <c r="C54" i="88" s="1"/>
  <c r="C6" i="88"/>
  <c r="C53" i="88" s="1"/>
  <c r="C5" i="88"/>
  <c r="K3" i="88"/>
  <c r="H3" i="88"/>
  <c r="F52" i="88" s="1"/>
  <c r="G3" i="88"/>
  <c r="C52" i="88" s="1"/>
  <c r="D3" i="88"/>
  <c r="F51" i="88" s="1"/>
  <c r="C3" i="88"/>
  <c r="C51" i="88" s="1"/>
  <c r="C2" i="88"/>
  <c r="E1" i="88"/>
  <c r="C79" i="87"/>
  <c r="I78" i="87"/>
  <c r="J78" i="87" s="1"/>
  <c r="F78" i="87"/>
  <c r="I77" i="87"/>
  <c r="J77" i="87" s="1"/>
  <c r="F77" i="87"/>
  <c r="I76" i="87"/>
  <c r="J76" i="87" s="1"/>
  <c r="F76" i="87"/>
  <c r="I75" i="87"/>
  <c r="J75" i="87" s="1"/>
  <c r="F75" i="87"/>
  <c r="I74" i="87"/>
  <c r="J74" i="87" s="1"/>
  <c r="F74" i="87"/>
  <c r="I73" i="87"/>
  <c r="J73" i="87" s="1"/>
  <c r="F73" i="87"/>
  <c r="I72" i="87"/>
  <c r="J72" i="87" s="1"/>
  <c r="F72" i="87"/>
  <c r="I71" i="87"/>
  <c r="J71" i="87" s="1"/>
  <c r="F71" i="87"/>
  <c r="C71" i="87"/>
  <c r="I70" i="87"/>
  <c r="J70" i="87" s="1"/>
  <c r="F70" i="87"/>
  <c r="I69" i="87"/>
  <c r="J69" i="87" s="1"/>
  <c r="F69" i="87"/>
  <c r="J68" i="87"/>
  <c r="I68" i="87"/>
  <c r="F68" i="87"/>
  <c r="I67" i="87"/>
  <c r="J67" i="87" s="1"/>
  <c r="F67" i="87"/>
  <c r="I66" i="87"/>
  <c r="J66" i="87" s="1"/>
  <c r="F66" i="87"/>
  <c r="I65" i="87"/>
  <c r="J65" i="87" s="1"/>
  <c r="F65" i="87"/>
  <c r="I64" i="87"/>
  <c r="J64" i="87" s="1"/>
  <c r="F64" i="87"/>
  <c r="I63" i="87"/>
  <c r="J63" i="87" s="1"/>
  <c r="F63" i="87"/>
  <c r="I62" i="87"/>
  <c r="J62" i="87" s="1"/>
  <c r="F62" i="87"/>
  <c r="I61" i="87"/>
  <c r="J61" i="87" s="1"/>
  <c r="F61" i="87"/>
  <c r="I60" i="87"/>
  <c r="J60" i="87" s="1"/>
  <c r="F60" i="87"/>
  <c r="I59" i="87"/>
  <c r="J59" i="87" s="1"/>
  <c r="F59" i="87"/>
  <c r="J58" i="87"/>
  <c r="I58" i="87"/>
  <c r="F58" i="87"/>
  <c r="I57" i="87"/>
  <c r="J57" i="87" s="1"/>
  <c r="F57" i="87"/>
  <c r="I56" i="87"/>
  <c r="J56" i="87" s="1"/>
  <c r="F56" i="87"/>
  <c r="I55" i="87"/>
  <c r="J55" i="87" s="1"/>
  <c r="F55" i="87"/>
  <c r="I54" i="87"/>
  <c r="J54" i="87" s="1"/>
  <c r="F54" i="87"/>
  <c r="I53" i="87"/>
  <c r="J53" i="87" s="1"/>
  <c r="F53" i="87"/>
  <c r="C49" i="87"/>
  <c r="C38" i="87"/>
  <c r="G33" i="87"/>
  <c r="C33" i="87"/>
  <c r="C31" i="87"/>
  <c r="C30" i="87"/>
  <c r="C28" i="87"/>
  <c r="C27" i="87"/>
  <c r="C26" i="87"/>
  <c r="C24" i="87"/>
  <c r="C22" i="87"/>
  <c r="C20" i="87"/>
  <c r="G18" i="87"/>
  <c r="C78" i="87" s="1"/>
  <c r="C18" i="87"/>
  <c r="C77" i="87" s="1"/>
  <c r="K17" i="87"/>
  <c r="C76" i="87" s="1"/>
  <c r="G17" i="87"/>
  <c r="C75" i="87" s="1"/>
  <c r="C17" i="87"/>
  <c r="C74" i="87" s="1"/>
  <c r="G16" i="87"/>
  <c r="C73" i="87" s="1"/>
  <c r="C16" i="87"/>
  <c r="C72" i="87" s="1"/>
  <c r="C14" i="87"/>
  <c r="E12" i="87"/>
  <c r="C70" i="87" s="1"/>
  <c r="C12" i="87"/>
  <c r="C68" i="87" s="1"/>
  <c r="K11" i="87"/>
  <c r="C69" i="87" s="1"/>
  <c r="I11" i="87"/>
  <c r="C67" i="87" s="1"/>
  <c r="G11" i="87"/>
  <c r="C66" i="87" s="1"/>
  <c r="E11" i="87"/>
  <c r="C65" i="87" s="1"/>
  <c r="C11" i="87"/>
  <c r="C64" i="87" s="1"/>
  <c r="K10" i="87"/>
  <c r="C63" i="87" s="1"/>
  <c r="I10" i="87"/>
  <c r="C62" i="87" s="1"/>
  <c r="G10" i="87"/>
  <c r="C61" i="87" s="1"/>
  <c r="E10" i="87"/>
  <c r="C60" i="87" s="1"/>
  <c r="C10" i="87"/>
  <c r="C59" i="87" s="1"/>
  <c r="C9" i="87"/>
  <c r="C7" i="87"/>
  <c r="C58" i="87" s="1"/>
  <c r="K6" i="87"/>
  <c r="I6" i="87"/>
  <c r="C56" i="87" s="1"/>
  <c r="G6" i="87"/>
  <c r="C55" i="87" s="1"/>
  <c r="E6" i="87"/>
  <c r="C54" i="87" s="1"/>
  <c r="C6" i="87"/>
  <c r="C53" i="87" s="1"/>
  <c r="C5" i="87"/>
  <c r="K3" i="87"/>
  <c r="H3" i="87"/>
  <c r="F52" i="87" s="1"/>
  <c r="G3" i="87"/>
  <c r="C52" i="87" s="1"/>
  <c r="D3" i="87"/>
  <c r="I51" i="87" s="1"/>
  <c r="C3" i="87"/>
  <c r="C51" i="87" s="1"/>
  <c r="C2" i="87"/>
  <c r="E1" i="87"/>
  <c r="C79" i="86"/>
  <c r="I78" i="86"/>
  <c r="J78" i="86" s="1"/>
  <c r="F78" i="86"/>
  <c r="I77" i="86"/>
  <c r="J77" i="86" s="1"/>
  <c r="F77" i="86"/>
  <c r="I76" i="86"/>
  <c r="J76" i="86" s="1"/>
  <c r="F76" i="86"/>
  <c r="I75" i="86"/>
  <c r="J75" i="86" s="1"/>
  <c r="F75" i="86"/>
  <c r="I74" i="86"/>
  <c r="J74" i="86" s="1"/>
  <c r="F74" i="86"/>
  <c r="I73" i="86"/>
  <c r="J73" i="86" s="1"/>
  <c r="F73" i="86"/>
  <c r="J72" i="86"/>
  <c r="I72" i="86"/>
  <c r="F72" i="86"/>
  <c r="I71" i="86"/>
  <c r="J71" i="86" s="1"/>
  <c r="F71" i="86"/>
  <c r="C71" i="86"/>
  <c r="I70" i="86"/>
  <c r="J70" i="86" s="1"/>
  <c r="F70" i="86"/>
  <c r="I69" i="86"/>
  <c r="J69" i="86" s="1"/>
  <c r="F69" i="86"/>
  <c r="I68" i="86"/>
  <c r="J68" i="86" s="1"/>
  <c r="F68" i="86"/>
  <c r="I67" i="86"/>
  <c r="J67" i="86" s="1"/>
  <c r="F67" i="86"/>
  <c r="I66" i="86"/>
  <c r="J66" i="86" s="1"/>
  <c r="F66" i="86"/>
  <c r="I65" i="86"/>
  <c r="J65" i="86" s="1"/>
  <c r="F65" i="86"/>
  <c r="I64" i="86"/>
  <c r="J64" i="86" s="1"/>
  <c r="F64" i="86"/>
  <c r="I63" i="86"/>
  <c r="J63" i="86" s="1"/>
  <c r="F63" i="86"/>
  <c r="I62" i="86"/>
  <c r="J62" i="86" s="1"/>
  <c r="F62" i="86"/>
  <c r="J61" i="86"/>
  <c r="I61" i="86"/>
  <c r="F61" i="86"/>
  <c r="I60" i="86"/>
  <c r="J60" i="86" s="1"/>
  <c r="F60" i="86"/>
  <c r="I59" i="86"/>
  <c r="J59" i="86" s="1"/>
  <c r="F59" i="86"/>
  <c r="J58" i="86"/>
  <c r="I58" i="86"/>
  <c r="F58" i="86"/>
  <c r="I57" i="86"/>
  <c r="J57" i="86" s="1"/>
  <c r="F57" i="86"/>
  <c r="I56" i="86"/>
  <c r="J56" i="86" s="1"/>
  <c r="F56" i="86"/>
  <c r="I55" i="86"/>
  <c r="J55" i="86" s="1"/>
  <c r="F55" i="86"/>
  <c r="I54" i="86"/>
  <c r="J54" i="86" s="1"/>
  <c r="F54" i="86"/>
  <c r="I53" i="86"/>
  <c r="J53" i="86" s="1"/>
  <c r="F53" i="86"/>
  <c r="C49" i="86"/>
  <c r="C38" i="86"/>
  <c r="G33" i="86"/>
  <c r="C33" i="86"/>
  <c r="C31" i="86"/>
  <c r="C30" i="86"/>
  <c r="C28" i="86"/>
  <c r="C27" i="86"/>
  <c r="C26" i="86"/>
  <c r="C24" i="86"/>
  <c r="C22" i="86"/>
  <c r="C20" i="86"/>
  <c r="G18" i="86"/>
  <c r="C78" i="86" s="1"/>
  <c r="C18" i="86"/>
  <c r="C77" i="86" s="1"/>
  <c r="K17" i="86"/>
  <c r="C76" i="86" s="1"/>
  <c r="G17" i="86"/>
  <c r="C75" i="86" s="1"/>
  <c r="C17" i="86"/>
  <c r="C74" i="86" s="1"/>
  <c r="G16" i="86"/>
  <c r="C73" i="86" s="1"/>
  <c r="C16" i="86"/>
  <c r="C72" i="86" s="1"/>
  <c r="C14" i="86"/>
  <c r="E12" i="86"/>
  <c r="C70" i="86" s="1"/>
  <c r="C12" i="86"/>
  <c r="C68" i="86" s="1"/>
  <c r="K11" i="86"/>
  <c r="C69" i="86" s="1"/>
  <c r="I11" i="86"/>
  <c r="C67" i="86" s="1"/>
  <c r="G11" i="86"/>
  <c r="C66" i="86" s="1"/>
  <c r="E11" i="86"/>
  <c r="C65" i="86" s="1"/>
  <c r="C11" i="86"/>
  <c r="C64" i="86" s="1"/>
  <c r="K10" i="86"/>
  <c r="C63" i="86" s="1"/>
  <c r="I10" i="86"/>
  <c r="C62" i="86" s="1"/>
  <c r="G10" i="86"/>
  <c r="C61" i="86" s="1"/>
  <c r="E10" i="86"/>
  <c r="C60" i="86" s="1"/>
  <c r="C10" i="86"/>
  <c r="C59" i="86" s="1"/>
  <c r="C9" i="86"/>
  <c r="C7" i="86"/>
  <c r="C58" i="86" s="1"/>
  <c r="K6" i="86"/>
  <c r="I6" i="86"/>
  <c r="C56" i="86" s="1"/>
  <c r="G6" i="86"/>
  <c r="C55" i="86" s="1"/>
  <c r="E6" i="86"/>
  <c r="C54" i="86" s="1"/>
  <c r="C6" i="86"/>
  <c r="C53" i="86" s="1"/>
  <c r="C5" i="86"/>
  <c r="K3" i="86"/>
  <c r="H3" i="86"/>
  <c r="F52" i="86" s="1"/>
  <c r="G3" i="86"/>
  <c r="C52" i="86" s="1"/>
  <c r="D3" i="86"/>
  <c r="F51" i="86" s="1"/>
  <c r="C3" i="86"/>
  <c r="C51" i="86" s="1"/>
  <c r="C2" i="86"/>
  <c r="E1" i="86"/>
  <c r="AC80" i="4"/>
  <c r="AB80" i="4"/>
  <c r="AA80" i="4"/>
  <c r="Z80" i="4"/>
  <c r="Y80" i="4"/>
  <c r="X80" i="4"/>
  <c r="W80" i="4"/>
  <c r="V80" i="4"/>
  <c r="U80" i="4"/>
  <c r="T80" i="4"/>
  <c r="S80" i="4"/>
  <c r="R80" i="4"/>
  <c r="AN80" i="4" s="1"/>
  <c r="Q80" i="4"/>
  <c r="P80" i="4"/>
  <c r="O80" i="4"/>
  <c r="N80" i="4"/>
  <c r="M80" i="4"/>
  <c r="L80" i="4"/>
  <c r="K80" i="4"/>
  <c r="J80" i="4"/>
  <c r="I80" i="4"/>
  <c r="H80" i="4"/>
  <c r="G80" i="4"/>
  <c r="F80" i="4"/>
  <c r="AJ80" i="4" s="1"/>
  <c r="E80" i="4"/>
  <c r="AM80" i="4" s="1"/>
  <c r="D80" i="4"/>
  <c r="A80" i="4"/>
  <c r="AC79" i="4"/>
  <c r="AB79" i="4"/>
  <c r="AA79" i="4"/>
  <c r="Z79" i="4"/>
  <c r="Y79" i="4"/>
  <c r="X79" i="4"/>
  <c r="W79" i="4"/>
  <c r="V79" i="4"/>
  <c r="U79" i="4"/>
  <c r="T79" i="4"/>
  <c r="S79" i="4"/>
  <c r="R79" i="4"/>
  <c r="AN79" i="4" s="1"/>
  <c r="Q79" i="4"/>
  <c r="P79" i="4"/>
  <c r="O79" i="4"/>
  <c r="N79" i="4"/>
  <c r="M79" i="4"/>
  <c r="L79" i="4"/>
  <c r="K79" i="4"/>
  <c r="J79" i="4"/>
  <c r="I79" i="4"/>
  <c r="H79" i="4"/>
  <c r="G79" i="4"/>
  <c r="F79" i="4"/>
  <c r="AJ79" i="4" s="1"/>
  <c r="E79" i="4"/>
  <c r="AM79" i="4" s="1"/>
  <c r="D79" i="4"/>
  <c r="A79" i="4"/>
  <c r="AC78" i="4"/>
  <c r="AB78" i="4"/>
  <c r="AA78" i="4"/>
  <c r="Z78" i="4"/>
  <c r="Y78" i="4"/>
  <c r="X78" i="4"/>
  <c r="W78" i="4"/>
  <c r="V78" i="4"/>
  <c r="U78" i="4"/>
  <c r="T78" i="4"/>
  <c r="S78" i="4"/>
  <c r="R78" i="4"/>
  <c r="AN78" i="4" s="1"/>
  <c r="Q78" i="4"/>
  <c r="P78" i="4"/>
  <c r="O78" i="4"/>
  <c r="N78" i="4"/>
  <c r="M78" i="4"/>
  <c r="L78" i="4"/>
  <c r="K78" i="4"/>
  <c r="J78" i="4"/>
  <c r="I78" i="4"/>
  <c r="H78" i="4"/>
  <c r="G78" i="4"/>
  <c r="F78" i="4"/>
  <c r="AJ78" i="4" s="1"/>
  <c r="E78" i="4"/>
  <c r="AM78" i="4" s="1"/>
  <c r="D78" i="4"/>
  <c r="A78" i="4"/>
  <c r="AC76" i="4"/>
  <c r="AB76" i="4"/>
  <c r="AA76" i="4"/>
  <c r="Z76" i="4"/>
  <c r="Y76" i="4"/>
  <c r="X76" i="4"/>
  <c r="W76" i="4"/>
  <c r="V76" i="4"/>
  <c r="U76" i="4"/>
  <c r="T76" i="4"/>
  <c r="S76" i="4"/>
  <c r="R76" i="4"/>
  <c r="AN76" i="4" s="1"/>
  <c r="Q76" i="4"/>
  <c r="P76" i="4"/>
  <c r="O76" i="4"/>
  <c r="N76" i="4"/>
  <c r="M76" i="4"/>
  <c r="L76" i="4"/>
  <c r="K76" i="4"/>
  <c r="J76" i="4"/>
  <c r="I76" i="4"/>
  <c r="H76" i="4"/>
  <c r="G76" i="4"/>
  <c r="F76" i="4"/>
  <c r="AJ76" i="4" s="1"/>
  <c r="E76" i="4"/>
  <c r="AM76" i="4" s="1"/>
  <c r="D76" i="4"/>
  <c r="A76" i="4"/>
  <c r="AC75" i="4"/>
  <c r="AB75" i="4"/>
  <c r="AA75" i="4"/>
  <c r="Z75" i="4"/>
  <c r="Y75" i="4"/>
  <c r="X75" i="4"/>
  <c r="W75" i="4"/>
  <c r="V75" i="4"/>
  <c r="U75" i="4"/>
  <c r="T75" i="4"/>
  <c r="S75" i="4"/>
  <c r="R75" i="4"/>
  <c r="AN75" i="4" s="1"/>
  <c r="Q75" i="4"/>
  <c r="P75" i="4"/>
  <c r="O75" i="4"/>
  <c r="N75" i="4"/>
  <c r="M75" i="4"/>
  <c r="L75" i="4"/>
  <c r="K75" i="4"/>
  <c r="J75" i="4"/>
  <c r="I75" i="4"/>
  <c r="H75" i="4"/>
  <c r="G75" i="4"/>
  <c r="F75" i="4"/>
  <c r="AJ75" i="4" s="1"/>
  <c r="E75" i="4"/>
  <c r="AM75" i="4" s="1"/>
  <c r="D75" i="4"/>
  <c r="A75" i="4"/>
  <c r="AC74" i="4"/>
  <c r="AB74" i="4"/>
  <c r="AA74" i="4"/>
  <c r="Z74" i="4"/>
  <c r="Y74" i="4"/>
  <c r="X74" i="4"/>
  <c r="W74" i="4"/>
  <c r="V74" i="4"/>
  <c r="U74" i="4"/>
  <c r="T74" i="4"/>
  <c r="S74" i="4"/>
  <c r="R74" i="4"/>
  <c r="AN74" i="4" s="1"/>
  <c r="Q74" i="4"/>
  <c r="P74" i="4"/>
  <c r="O74" i="4"/>
  <c r="N74" i="4"/>
  <c r="M74" i="4"/>
  <c r="L74" i="4"/>
  <c r="K74" i="4"/>
  <c r="J74" i="4"/>
  <c r="I74" i="4"/>
  <c r="H74" i="4"/>
  <c r="G74" i="4"/>
  <c r="F74" i="4"/>
  <c r="AJ74" i="4" s="1"/>
  <c r="E74" i="4"/>
  <c r="AK74" i="4" s="1"/>
  <c r="D74" i="4"/>
  <c r="A74" i="4"/>
  <c r="AC71" i="4"/>
  <c r="AB71" i="4"/>
  <c r="AA71" i="4"/>
  <c r="Z71" i="4"/>
  <c r="Y71" i="4"/>
  <c r="X71" i="4"/>
  <c r="W71" i="4"/>
  <c r="V71" i="4"/>
  <c r="U71" i="4"/>
  <c r="T71" i="4"/>
  <c r="S71" i="4"/>
  <c r="R71" i="4"/>
  <c r="AN71" i="4" s="1"/>
  <c r="Q71" i="4"/>
  <c r="P71" i="4"/>
  <c r="O71" i="4"/>
  <c r="N71" i="4"/>
  <c r="M71" i="4"/>
  <c r="L71" i="4"/>
  <c r="K71" i="4"/>
  <c r="J71" i="4"/>
  <c r="I71" i="4"/>
  <c r="H71" i="4"/>
  <c r="G71" i="4"/>
  <c r="F71" i="4"/>
  <c r="AJ71" i="4" s="1"/>
  <c r="E71" i="4"/>
  <c r="AM71" i="4" s="1"/>
  <c r="D71" i="4"/>
  <c r="A71" i="4"/>
  <c r="AC70" i="4"/>
  <c r="AB70" i="4"/>
  <c r="AA70" i="4"/>
  <c r="Z70" i="4"/>
  <c r="Y70" i="4"/>
  <c r="X70" i="4"/>
  <c r="W70" i="4"/>
  <c r="V70" i="4"/>
  <c r="U70" i="4"/>
  <c r="T70" i="4"/>
  <c r="S70" i="4"/>
  <c r="R70" i="4"/>
  <c r="AN70" i="4" s="1"/>
  <c r="Q70" i="4"/>
  <c r="P70" i="4"/>
  <c r="O70" i="4"/>
  <c r="N70" i="4"/>
  <c r="M70" i="4"/>
  <c r="L70" i="4"/>
  <c r="K70" i="4"/>
  <c r="J70" i="4"/>
  <c r="I70" i="4"/>
  <c r="H70" i="4"/>
  <c r="G70" i="4"/>
  <c r="F70" i="4"/>
  <c r="AJ70" i="4" s="1"/>
  <c r="E70" i="4"/>
  <c r="AM70" i="4" s="1"/>
  <c r="D70" i="4"/>
  <c r="A70" i="4"/>
  <c r="AC69" i="4"/>
  <c r="AB69" i="4"/>
  <c r="AA69" i="4"/>
  <c r="Z69" i="4"/>
  <c r="Y69" i="4"/>
  <c r="X69" i="4"/>
  <c r="W69" i="4"/>
  <c r="V69" i="4"/>
  <c r="U69" i="4"/>
  <c r="T69" i="4"/>
  <c r="S69" i="4"/>
  <c r="R69" i="4"/>
  <c r="AN69" i="4" s="1"/>
  <c r="Q69" i="4"/>
  <c r="P69" i="4"/>
  <c r="O69" i="4"/>
  <c r="N69" i="4"/>
  <c r="M69" i="4"/>
  <c r="L69" i="4"/>
  <c r="K69" i="4"/>
  <c r="J69" i="4"/>
  <c r="I69" i="4"/>
  <c r="H69" i="4"/>
  <c r="G69" i="4"/>
  <c r="F69" i="4"/>
  <c r="AJ69" i="4" s="1"/>
  <c r="E69" i="4"/>
  <c r="AM69" i="4" s="1"/>
  <c r="D69" i="4"/>
  <c r="A69" i="4"/>
  <c r="AC67" i="4"/>
  <c r="AB67" i="4"/>
  <c r="AA67" i="4"/>
  <c r="Z67" i="4"/>
  <c r="Y67" i="4"/>
  <c r="X67" i="4"/>
  <c r="W67" i="4"/>
  <c r="V67" i="4"/>
  <c r="U67" i="4"/>
  <c r="T67" i="4"/>
  <c r="S67" i="4"/>
  <c r="R67" i="4"/>
  <c r="AN67" i="4" s="1"/>
  <c r="Q67" i="4"/>
  <c r="P67" i="4"/>
  <c r="O67" i="4"/>
  <c r="N67" i="4"/>
  <c r="M67" i="4"/>
  <c r="L67" i="4"/>
  <c r="K67" i="4"/>
  <c r="J67" i="4"/>
  <c r="I67" i="4"/>
  <c r="H67" i="4"/>
  <c r="G67" i="4"/>
  <c r="F67" i="4"/>
  <c r="AJ67" i="4" s="1"/>
  <c r="E67" i="4"/>
  <c r="AM67" i="4" s="1"/>
  <c r="D67" i="4"/>
  <c r="A67" i="4"/>
  <c r="AC66" i="4"/>
  <c r="AB66" i="4"/>
  <c r="AA66" i="4"/>
  <c r="Z66" i="4"/>
  <c r="Y66" i="4"/>
  <c r="X66" i="4"/>
  <c r="W66" i="4"/>
  <c r="V66" i="4"/>
  <c r="U66" i="4"/>
  <c r="T66" i="4"/>
  <c r="S66" i="4"/>
  <c r="R66" i="4"/>
  <c r="AN66" i="4" s="1"/>
  <c r="Q66" i="4"/>
  <c r="P66" i="4"/>
  <c r="O66" i="4"/>
  <c r="N66" i="4"/>
  <c r="M66" i="4"/>
  <c r="L66" i="4"/>
  <c r="K66" i="4"/>
  <c r="J66" i="4"/>
  <c r="I66" i="4"/>
  <c r="H66" i="4"/>
  <c r="G66" i="4"/>
  <c r="F66" i="4"/>
  <c r="AJ66" i="4" s="1"/>
  <c r="E66" i="4"/>
  <c r="AM66" i="4" s="1"/>
  <c r="D66" i="4"/>
  <c r="A66" i="4"/>
  <c r="AC65" i="4"/>
  <c r="AB65" i="4"/>
  <c r="AA65" i="4"/>
  <c r="Z65" i="4"/>
  <c r="Y65" i="4"/>
  <c r="X65" i="4"/>
  <c r="W65" i="4"/>
  <c r="V65" i="4"/>
  <c r="U65" i="4"/>
  <c r="T65" i="4"/>
  <c r="S65" i="4"/>
  <c r="R65" i="4"/>
  <c r="AN65" i="4" s="1"/>
  <c r="Q65" i="4"/>
  <c r="P65" i="4"/>
  <c r="O65" i="4"/>
  <c r="N65" i="4"/>
  <c r="M65" i="4"/>
  <c r="L65" i="4"/>
  <c r="K65" i="4"/>
  <c r="J65" i="4"/>
  <c r="I65" i="4"/>
  <c r="H65" i="4"/>
  <c r="G65" i="4"/>
  <c r="F65" i="4"/>
  <c r="AJ65" i="4" s="1"/>
  <c r="E65" i="4"/>
  <c r="AM65" i="4" s="1"/>
  <c r="D65" i="4"/>
  <c r="A65" i="4"/>
  <c r="AC63" i="4"/>
  <c r="AB63" i="4"/>
  <c r="AA63" i="4"/>
  <c r="Z63" i="4"/>
  <c r="Y63" i="4"/>
  <c r="X63" i="4"/>
  <c r="W63" i="4"/>
  <c r="V63" i="4"/>
  <c r="U63" i="4"/>
  <c r="T63" i="4"/>
  <c r="S63" i="4"/>
  <c r="R63" i="4"/>
  <c r="AN63" i="4" s="1"/>
  <c r="Q63" i="4"/>
  <c r="P63" i="4"/>
  <c r="O63" i="4"/>
  <c r="N63" i="4"/>
  <c r="M63" i="4"/>
  <c r="L63" i="4"/>
  <c r="K63" i="4"/>
  <c r="J63" i="4"/>
  <c r="I63" i="4"/>
  <c r="H63" i="4"/>
  <c r="G63" i="4"/>
  <c r="F63" i="4"/>
  <c r="AJ63" i="4" s="1"/>
  <c r="E63" i="4"/>
  <c r="AM63" i="4" s="1"/>
  <c r="D63" i="4"/>
  <c r="A63" i="4"/>
  <c r="AC62" i="4"/>
  <c r="AB62" i="4"/>
  <c r="AA62" i="4"/>
  <c r="Z62" i="4"/>
  <c r="Y62" i="4"/>
  <c r="X62" i="4"/>
  <c r="W62" i="4"/>
  <c r="V62" i="4"/>
  <c r="U62" i="4"/>
  <c r="T62" i="4"/>
  <c r="S62" i="4"/>
  <c r="R62" i="4"/>
  <c r="AN62" i="4" s="1"/>
  <c r="Q62" i="4"/>
  <c r="P62" i="4"/>
  <c r="O62" i="4"/>
  <c r="N62" i="4"/>
  <c r="M62" i="4"/>
  <c r="L62" i="4"/>
  <c r="K62" i="4"/>
  <c r="J62" i="4"/>
  <c r="I62" i="4"/>
  <c r="H62" i="4"/>
  <c r="G62" i="4"/>
  <c r="F62" i="4"/>
  <c r="AJ62" i="4" s="1"/>
  <c r="E62" i="4"/>
  <c r="AM62" i="4" s="1"/>
  <c r="D62" i="4"/>
  <c r="A62" i="4"/>
  <c r="AC61" i="4"/>
  <c r="AB61" i="4"/>
  <c r="AA61" i="4"/>
  <c r="Z61" i="4"/>
  <c r="Y61" i="4"/>
  <c r="X61" i="4"/>
  <c r="W61" i="4"/>
  <c r="V61" i="4"/>
  <c r="U61" i="4"/>
  <c r="T61" i="4"/>
  <c r="S61" i="4"/>
  <c r="R61" i="4"/>
  <c r="AN61" i="4" s="1"/>
  <c r="Q61" i="4"/>
  <c r="P61" i="4"/>
  <c r="O61" i="4"/>
  <c r="N61" i="4"/>
  <c r="M61" i="4"/>
  <c r="L61" i="4"/>
  <c r="K61" i="4"/>
  <c r="J61" i="4"/>
  <c r="I61" i="4"/>
  <c r="H61" i="4"/>
  <c r="G61" i="4"/>
  <c r="F61" i="4"/>
  <c r="AJ61" i="4" s="1"/>
  <c r="E61" i="4"/>
  <c r="AM61" i="4" s="1"/>
  <c r="D61" i="4"/>
  <c r="A61" i="4"/>
  <c r="AC59" i="4"/>
  <c r="AB59" i="4"/>
  <c r="AA59" i="4"/>
  <c r="Z59" i="4"/>
  <c r="Y59" i="4"/>
  <c r="X59" i="4"/>
  <c r="W59" i="4"/>
  <c r="V59" i="4"/>
  <c r="U59" i="4"/>
  <c r="T59" i="4"/>
  <c r="S59" i="4"/>
  <c r="R59" i="4"/>
  <c r="AN59" i="4" s="1"/>
  <c r="Q59" i="4"/>
  <c r="P59" i="4"/>
  <c r="O59" i="4"/>
  <c r="N59" i="4"/>
  <c r="M59" i="4"/>
  <c r="L59" i="4"/>
  <c r="K59" i="4"/>
  <c r="J59" i="4"/>
  <c r="I59" i="4"/>
  <c r="H59" i="4"/>
  <c r="G59" i="4"/>
  <c r="F59" i="4"/>
  <c r="AJ59" i="4" s="1"/>
  <c r="E59" i="4"/>
  <c r="AM59" i="4" s="1"/>
  <c r="D59" i="4"/>
  <c r="A59" i="4"/>
  <c r="AC58" i="4"/>
  <c r="AB58" i="4"/>
  <c r="AA58" i="4"/>
  <c r="Z58" i="4"/>
  <c r="Y58" i="4"/>
  <c r="X58" i="4"/>
  <c r="W58" i="4"/>
  <c r="V58" i="4"/>
  <c r="U58" i="4"/>
  <c r="T58" i="4"/>
  <c r="S58" i="4"/>
  <c r="R58" i="4"/>
  <c r="AN58" i="4" s="1"/>
  <c r="Q58" i="4"/>
  <c r="P58" i="4"/>
  <c r="O58" i="4"/>
  <c r="N58" i="4"/>
  <c r="M58" i="4"/>
  <c r="L58" i="4"/>
  <c r="K58" i="4"/>
  <c r="J58" i="4"/>
  <c r="I58" i="4"/>
  <c r="H58" i="4"/>
  <c r="G58" i="4"/>
  <c r="F58" i="4"/>
  <c r="AJ58" i="4" s="1"/>
  <c r="E58" i="4"/>
  <c r="AM58" i="4" s="1"/>
  <c r="D58" i="4"/>
  <c r="A58" i="4"/>
  <c r="AC57" i="4"/>
  <c r="AB57" i="4"/>
  <c r="AA57" i="4"/>
  <c r="Z57" i="4"/>
  <c r="Y57" i="4"/>
  <c r="X57" i="4"/>
  <c r="W57" i="4"/>
  <c r="V57" i="4"/>
  <c r="U57" i="4"/>
  <c r="T57" i="4"/>
  <c r="S57" i="4"/>
  <c r="R57" i="4"/>
  <c r="AN57" i="4" s="1"/>
  <c r="Q57" i="4"/>
  <c r="P57" i="4"/>
  <c r="O57" i="4"/>
  <c r="N57" i="4"/>
  <c r="M57" i="4"/>
  <c r="L57" i="4"/>
  <c r="K57" i="4"/>
  <c r="J57" i="4"/>
  <c r="I57" i="4"/>
  <c r="H57" i="4"/>
  <c r="G57" i="4"/>
  <c r="F57" i="4"/>
  <c r="AJ57" i="4" s="1"/>
  <c r="E57" i="4"/>
  <c r="AM57" i="4" s="1"/>
  <c r="D57" i="4"/>
  <c r="A57" i="4"/>
  <c r="AC55" i="4"/>
  <c r="AB55" i="4"/>
  <c r="AA55" i="4"/>
  <c r="Z55" i="4"/>
  <c r="Y55" i="4"/>
  <c r="X55" i="4"/>
  <c r="W55" i="4"/>
  <c r="V55" i="4"/>
  <c r="U55" i="4"/>
  <c r="T55" i="4"/>
  <c r="S55" i="4"/>
  <c r="R55" i="4"/>
  <c r="AN55" i="4" s="1"/>
  <c r="Q55" i="4"/>
  <c r="P55" i="4"/>
  <c r="O55" i="4"/>
  <c r="N55" i="4"/>
  <c r="M55" i="4"/>
  <c r="L55" i="4"/>
  <c r="K55" i="4"/>
  <c r="J55" i="4"/>
  <c r="I55" i="4"/>
  <c r="H55" i="4"/>
  <c r="G55" i="4"/>
  <c r="F55" i="4"/>
  <c r="AJ55" i="4" s="1"/>
  <c r="E55" i="4"/>
  <c r="AM55" i="4" s="1"/>
  <c r="D55" i="4"/>
  <c r="A55" i="4"/>
  <c r="AC54" i="4"/>
  <c r="AB54" i="4"/>
  <c r="AA54" i="4"/>
  <c r="Z54" i="4"/>
  <c r="Y54" i="4"/>
  <c r="X54" i="4"/>
  <c r="W54" i="4"/>
  <c r="V54" i="4"/>
  <c r="U54" i="4"/>
  <c r="T54" i="4"/>
  <c r="S54" i="4"/>
  <c r="R54" i="4"/>
  <c r="AN54" i="4" s="1"/>
  <c r="Q54" i="4"/>
  <c r="P54" i="4"/>
  <c r="O54" i="4"/>
  <c r="N54" i="4"/>
  <c r="M54" i="4"/>
  <c r="L54" i="4"/>
  <c r="K54" i="4"/>
  <c r="J54" i="4"/>
  <c r="I54" i="4"/>
  <c r="H54" i="4"/>
  <c r="G54" i="4"/>
  <c r="F54" i="4"/>
  <c r="AJ54" i="4" s="1"/>
  <c r="E54" i="4"/>
  <c r="AM54" i="4" s="1"/>
  <c r="D54" i="4"/>
  <c r="A54" i="4"/>
  <c r="AC53" i="4"/>
  <c r="AB53" i="4"/>
  <c r="AA53" i="4"/>
  <c r="Z53" i="4"/>
  <c r="Y53" i="4"/>
  <c r="X53" i="4"/>
  <c r="W53" i="4"/>
  <c r="V53" i="4"/>
  <c r="U53" i="4"/>
  <c r="T53" i="4"/>
  <c r="S53" i="4"/>
  <c r="R53" i="4"/>
  <c r="AN53" i="4" s="1"/>
  <c r="Q53" i="4"/>
  <c r="P53" i="4"/>
  <c r="O53" i="4"/>
  <c r="N53" i="4"/>
  <c r="M53" i="4"/>
  <c r="L53" i="4"/>
  <c r="K53" i="4"/>
  <c r="J53" i="4"/>
  <c r="I53" i="4"/>
  <c r="H53" i="4"/>
  <c r="G53" i="4"/>
  <c r="F53" i="4"/>
  <c r="AJ53" i="4" s="1"/>
  <c r="E53" i="4"/>
  <c r="AM53" i="4" s="1"/>
  <c r="D53" i="4"/>
  <c r="A53" i="4"/>
  <c r="AC51" i="4"/>
  <c r="AB51" i="4"/>
  <c r="AA51" i="4"/>
  <c r="Z51" i="4"/>
  <c r="Y51" i="4"/>
  <c r="X51" i="4"/>
  <c r="W51" i="4"/>
  <c r="V51" i="4"/>
  <c r="U51" i="4"/>
  <c r="T51" i="4"/>
  <c r="S51" i="4"/>
  <c r="R51" i="4"/>
  <c r="AN51" i="4" s="1"/>
  <c r="Q51" i="4"/>
  <c r="P51" i="4"/>
  <c r="O51" i="4"/>
  <c r="N51" i="4"/>
  <c r="M51" i="4"/>
  <c r="L51" i="4"/>
  <c r="K51" i="4"/>
  <c r="J51" i="4"/>
  <c r="I51" i="4"/>
  <c r="H51" i="4"/>
  <c r="G51" i="4"/>
  <c r="F51" i="4"/>
  <c r="AJ51" i="4" s="1"/>
  <c r="E51" i="4"/>
  <c r="AK51" i="4" s="1"/>
  <c r="D51" i="4"/>
  <c r="A51" i="4"/>
  <c r="AC50" i="4"/>
  <c r="AB50" i="4"/>
  <c r="AA50" i="4"/>
  <c r="Z50" i="4"/>
  <c r="Y50" i="4"/>
  <c r="X50" i="4"/>
  <c r="W50" i="4"/>
  <c r="V50" i="4"/>
  <c r="U50" i="4"/>
  <c r="T50" i="4"/>
  <c r="S50" i="4"/>
  <c r="R50" i="4"/>
  <c r="AN50" i="4" s="1"/>
  <c r="Q50" i="4"/>
  <c r="P50" i="4"/>
  <c r="O50" i="4"/>
  <c r="N50" i="4"/>
  <c r="M50" i="4"/>
  <c r="L50" i="4"/>
  <c r="K50" i="4"/>
  <c r="J50" i="4"/>
  <c r="I50" i="4"/>
  <c r="H50" i="4"/>
  <c r="G50" i="4"/>
  <c r="F50" i="4"/>
  <c r="AJ50" i="4" s="1"/>
  <c r="E50" i="4"/>
  <c r="AM50" i="4" s="1"/>
  <c r="D50" i="4"/>
  <c r="A50" i="4"/>
  <c r="AC49" i="4"/>
  <c r="AB49" i="4"/>
  <c r="AA49" i="4"/>
  <c r="Z49" i="4"/>
  <c r="Y49" i="4"/>
  <c r="X49" i="4"/>
  <c r="W49" i="4"/>
  <c r="V49" i="4"/>
  <c r="U49" i="4"/>
  <c r="T49" i="4"/>
  <c r="S49" i="4"/>
  <c r="R49" i="4"/>
  <c r="AN49" i="4" s="1"/>
  <c r="Q49" i="4"/>
  <c r="P49" i="4"/>
  <c r="O49" i="4"/>
  <c r="N49" i="4"/>
  <c r="M49" i="4"/>
  <c r="L49" i="4"/>
  <c r="K49" i="4"/>
  <c r="J49" i="4"/>
  <c r="I49" i="4"/>
  <c r="H49" i="4"/>
  <c r="G49" i="4"/>
  <c r="F49" i="4"/>
  <c r="AJ49" i="4" s="1"/>
  <c r="E49" i="4"/>
  <c r="AM49" i="4" s="1"/>
  <c r="D49" i="4"/>
  <c r="A49" i="4"/>
  <c r="AC47" i="4"/>
  <c r="AB47" i="4"/>
  <c r="AA47" i="4"/>
  <c r="Z47" i="4"/>
  <c r="Y47" i="4"/>
  <c r="X47" i="4"/>
  <c r="W47" i="4"/>
  <c r="V47" i="4"/>
  <c r="U47" i="4"/>
  <c r="T47" i="4"/>
  <c r="S47" i="4"/>
  <c r="R47" i="4"/>
  <c r="AN47" i="4" s="1"/>
  <c r="Q47" i="4"/>
  <c r="P47" i="4"/>
  <c r="O47" i="4"/>
  <c r="N47" i="4"/>
  <c r="M47" i="4"/>
  <c r="L47" i="4"/>
  <c r="K47" i="4"/>
  <c r="J47" i="4"/>
  <c r="I47" i="4"/>
  <c r="H47" i="4"/>
  <c r="G47" i="4"/>
  <c r="F47" i="4"/>
  <c r="AJ47" i="4" s="1"/>
  <c r="E47" i="4"/>
  <c r="AM47" i="4" s="1"/>
  <c r="D47" i="4"/>
  <c r="A47" i="4"/>
  <c r="AC46" i="4"/>
  <c r="AB46" i="4"/>
  <c r="AA46" i="4"/>
  <c r="Z46" i="4"/>
  <c r="Y46" i="4"/>
  <c r="X46" i="4"/>
  <c r="W46" i="4"/>
  <c r="V46" i="4"/>
  <c r="U46" i="4"/>
  <c r="T46" i="4"/>
  <c r="S46" i="4"/>
  <c r="R46" i="4"/>
  <c r="AN46" i="4" s="1"/>
  <c r="Q46" i="4"/>
  <c r="P46" i="4"/>
  <c r="O46" i="4"/>
  <c r="N46" i="4"/>
  <c r="M46" i="4"/>
  <c r="L46" i="4"/>
  <c r="K46" i="4"/>
  <c r="J46" i="4"/>
  <c r="I46" i="4"/>
  <c r="H46" i="4"/>
  <c r="G46" i="4"/>
  <c r="F46" i="4"/>
  <c r="AJ46" i="4" s="1"/>
  <c r="E46" i="4"/>
  <c r="AM46" i="4" s="1"/>
  <c r="D46" i="4"/>
  <c r="A46" i="4"/>
  <c r="AC45" i="4"/>
  <c r="AB45" i="4"/>
  <c r="AA45" i="4"/>
  <c r="Z45" i="4"/>
  <c r="Y45" i="4"/>
  <c r="X45" i="4"/>
  <c r="W45" i="4"/>
  <c r="V45" i="4"/>
  <c r="U45" i="4"/>
  <c r="T45" i="4"/>
  <c r="S45" i="4"/>
  <c r="R45" i="4"/>
  <c r="AN45" i="4" s="1"/>
  <c r="Q45" i="4"/>
  <c r="P45" i="4"/>
  <c r="O45" i="4"/>
  <c r="N45" i="4"/>
  <c r="M45" i="4"/>
  <c r="L45" i="4"/>
  <c r="K45" i="4"/>
  <c r="J45" i="4"/>
  <c r="I45" i="4"/>
  <c r="H45" i="4"/>
  <c r="G45" i="4"/>
  <c r="F45" i="4"/>
  <c r="AJ45" i="4" s="1"/>
  <c r="E45" i="4"/>
  <c r="AM45" i="4" s="1"/>
  <c r="D45" i="4"/>
  <c r="A45" i="4"/>
  <c r="AC43" i="4"/>
  <c r="AB43" i="4"/>
  <c r="AA43" i="4"/>
  <c r="Z43" i="4"/>
  <c r="Y43" i="4"/>
  <c r="X43" i="4"/>
  <c r="W43" i="4"/>
  <c r="V43" i="4"/>
  <c r="U43" i="4"/>
  <c r="T43" i="4"/>
  <c r="S43" i="4"/>
  <c r="R43" i="4"/>
  <c r="AN43" i="4" s="1"/>
  <c r="Q43" i="4"/>
  <c r="P43" i="4"/>
  <c r="O43" i="4"/>
  <c r="N43" i="4"/>
  <c r="M43" i="4"/>
  <c r="L43" i="4"/>
  <c r="K43" i="4"/>
  <c r="J43" i="4"/>
  <c r="I43" i="4"/>
  <c r="H43" i="4"/>
  <c r="G43" i="4"/>
  <c r="F43" i="4"/>
  <c r="AJ43" i="4" s="1"/>
  <c r="E43" i="4"/>
  <c r="AM43" i="4" s="1"/>
  <c r="D43" i="4"/>
  <c r="A43" i="4"/>
  <c r="AC42" i="4"/>
  <c r="AB42" i="4"/>
  <c r="AA42" i="4"/>
  <c r="Z42" i="4"/>
  <c r="Y42" i="4"/>
  <c r="X42" i="4"/>
  <c r="W42" i="4"/>
  <c r="V42" i="4"/>
  <c r="U42" i="4"/>
  <c r="T42" i="4"/>
  <c r="S42" i="4"/>
  <c r="R42" i="4"/>
  <c r="AN42" i="4" s="1"/>
  <c r="Q42" i="4"/>
  <c r="P42" i="4"/>
  <c r="O42" i="4"/>
  <c r="N42" i="4"/>
  <c r="M42" i="4"/>
  <c r="L42" i="4"/>
  <c r="K42" i="4"/>
  <c r="J42" i="4"/>
  <c r="I42" i="4"/>
  <c r="H42" i="4"/>
  <c r="G42" i="4"/>
  <c r="F42" i="4"/>
  <c r="AJ42" i="4" s="1"/>
  <c r="E42" i="4"/>
  <c r="AM42" i="4" s="1"/>
  <c r="D42" i="4"/>
  <c r="A42" i="4"/>
  <c r="AC41" i="4"/>
  <c r="AB41" i="4"/>
  <c r="AA41" i="4"/>
  <c r="Z41" i="4"/>
  <c r="Y41" i="4"/>
  <c r="X41" i="4"/>
  <c r="W41" i="4"/>
  <c r="V41" i="4"/>
  <c r="U41" i="4"/>
  <c r="T41" i="4"/>
  <c r="S41" i="4"/>
  <c r="R41" i="4"/>
  <c r="AN41" i="4" s="1"/>
  <c r="Q41" i="4"/>
  <c r="P41" i="4"/>
  <c r="O41" i="4"/>
  <c r="N41" i="4"/>
  <c r="M41" i="4"/>
  <c r="L41" i="4"/>
  <c r="K41" i="4"/>
  <c r="J41" i="4"/>
  <c r="I41" i="4"/>
  <c r="H41" i="4"/>
  <c r="G41" i="4"/>
  <c r="F41" i="4"/>
  <c r="AJ41" i="4" s="1"/>
  <c r="E41" i="4"/>
  <c r="AM41" i="4" s="1"/>
  <c r="D41" i="4"/>
  <c r="A41" i="4"/>
  <c r="AC39" i="4"/>
  <c r="AB39" i="4"/>
  <c r="AA39" i="4"/>
  <c r="Z39" i="4"/>
  <c r="Y39" i="4"/>
  <c r="X39" i="4"/>
  <c r="W39" i="4"/>
  <c r="V39" i="4"/>
  <c r="U39" i="4"/>
  <c r="T39" i="4"/>
  <c r="S39" i="4"/>
  <c r="R39" i="4"/>
  <c r="AN39" i="4" s="1"/>
  <c r="Q39" i="4"/>
  <c r="P39" i="4"/>
  <c r="O39" i="4"/>
  <c r="N39" i="4"/>
  <c r="M39" i="4"/>
  <c r="L39" i="4"/>
  <c r="K39" i="4"/>
  <c r="J39" i="4"/>
  <c r="I39" i="4"/>
  <c r="H39" i="4"/>
  <c r="G39" i="4"/>
  <c r="F39" i="4"/>
  <c r="AJ39" i="4" s="1"/>
  <c r="E39" i="4"/>
  <c r="AM39" i="4" s="1"/>
  <c r="D39" i="4"/>
  <c r="A39" i="4"/>
  <c r="AC38" i="4"/>
  <c r="AB38" i="4"/>
  <c r="AA38" i="4"/>
  <c r="Z38" i="4"/>
  <c r="Y38" i="4"/>
  <c r="X38" i="4"/>
  <c r="W38" i="4"/>
  <c r="V38" i="4"/>
  <c r="U38" i="4"/>
  <c r="T38" i="4"/>
  <c r="S38" i="4"/>
  <c r="R38" i="4"/>
  <c r="AN38" i="4" s="1"/>
  <c r="Q38" i="4"/>
  <c r="P38" i="4"/>
  <c r="O38" i="4"/>
  <c r="N38" i="4"/>
  <c r="M38" i="4"/>
  <c r="L38" i="4"/>
  <c r="K38" i="4"/>
  <c r="J38" i="4"/>
  <c r="I38" i="4"/>
  <c r="H38" i="4"/>
  <c r="G38" i="4"/>
  <c r="F38" i="4"/>
  <c r="AJ38" i="4" s="1"/>
  <c r="E38" i="4"/>
  <c r="AM38" i="4" s="1"/>
  <c r="D38" i="4"/>
  <c r="A38" i="4"/>
  <c r="AC37" i="4"/>
  <c r="AB37" i="4"/>
  <c r="AA37" i="4"/>
  <c r="Z37" i="4"/>
  <c r="Y37" i="4"/>
  <c r="X37" i="4"/>
  <c r="W37" i="4"/>
  <c r="V37" i="4"/>
  <c r="U37" i="4"/>
  <c r="T37" i="4"/>
  <c r="S37" i="4"/>
  <c r="R37" i="4"/>
  <c r="AN37" i="4" s="1"/>
  <c r="Q37" i="4"/>
  <c r="P37" i="4"/>
  <c r="O37" i="4"/>
  <c r="N37" i="4"/>
  <c r="M37" i="4"/>
  <c r="L37" i="4"/>
  <c r="K37" i="4"/>
  <c r="J37" i="4"/>
  <c r="I37" i="4"/>
  <c r="H37" i="4"/>
  <c r="G37" i="4"/>
  <c r="F37" i="4"/>
  <c r="AJ37" i="4" s="1"/>
  <c r="E37" i="4"/>
  <c r="AM37" i="4" s="1"/>
  <c r="D37" i="4"/>
  <c r="A37" i="4"/>
  <c r="AC35" i="4"/>
  <c r="AB35" i="4"/>
  <c r="AA35" i="4"/>
  <c r="Z35" i="4"/>
  <c r="Y35" i="4"/>
  <c r="X35" i="4"/>
  <c r="W35" i="4"/>
  <c r="V35" i="4"/>
  <c r="U35" i="4"/>
  <c r="T35" i="4"/>
  <c r="S35" i="4"/>
  <c r="R35" i="4"/>
  <c r="AN35" i="4" s="1"/>
  <c r="Q35" i="4"/>
  <c r="P35" i="4"/>
  <c r="O35" i="4"/>
  <c r="N35" i="4"/>
  <c r="M35" i="4"/>
  <c r="L35" i="4"/>
  <c r="K35" i="4"/>
  <c r="J35" i="4"/>
  <c r="I35" i="4"/>
  <c r="H35" i="4"/>
  <c r="G35" i="4"/>
  <c r="F35" i="4"/>
  <c r="AJ35" i="4" s="1"/>
  <c r="E35" i="4"/>
  <c r="AM35" i="4" s="1"/>
  <c r="D35" i="4"/>
  <c r="A35" i="4"/>
  <c r="AC34" i="4"/>
  <c r="AB34" i="4"/>
  <c r="AA34" i="4"/>
  <c r="Z34" i="4"/>
  <c r="Y34" i="4"/>
  <c r="X34" i="4"/>
  <c r="W34" i="4"/>
  <c r="V34" i="4"/>
  <c r="U34" i="4"/>
  <c r="T34" i="4"/>
  <c r="S34" i="4"/>
  <c r="R34" i="4"/>
  <c r="AN34" i="4" s="1"/>
  <c r="Q34" i="4"/>
  <c r="P34" i="4"/>
  <c r="O34" i="4"/>
  <c r="N34" i="4"/>
  <c r="M34" i="4"/>
  <c r="L34" i="4"/>
  <c r="K34" i="4"/>
  <c r="J34" i="4"/>
  <c r="I34" i="4"/>
  <c r="H34" i="4"/>
  <c r="G34" i="4"/>
  <c r="F34" i="4"/>
  <c r="AJ34" i="4" s="1"/>
  <c r="E34" i="4"/>
  <c r="AM34" i="4" s="1"/>
  <c r="D34" i="4"/>
  <c r="A34" i="4"/>
  <c r="AC33" i="4"/>
  <c r="AB33" i="4"/>
  <c r="AA33" i="4"/>
  <c r="Z33" i="4"/>
  <c r="Y33" i="4"/>
  <c r="X33" i="4"/>
  <c r="W33" i="4"/>
  <c r="V33" i="4"/>
  <c r="U33" i="4"/>
  <c r="T33" i="4"/>
  <c r="S33" i="4"/>
  <c r="R33" i="4"/>
  <c r="AN33" i="4" s="1"/>
  <c r="Q33" i="4"/>
  <c r="P33" i="4"/>
  <c r="O33" i="4"/>
  <c r="N33" i="4"/>
  <c r="M33" i="4"/>
  <c r="L33" i="4"/>
  <c r="K33" i="4"/>
  <c r="J33" i="4"/>
  <c r="I33" i="4"/>
  <c r="H33" i="4"/>
  <c r="G33" i="4"/>
  <c r="F33" i="4"/>
  <c r="AJ33" i="4" s="1"/>
  <c r="E33" i="4"/>
  <c r="AM33" i="4" s="1"/>
  <c r="D33" i="4"/>
  <c r="A33" i="4"/>
  <c r="AC31" i="4"/>
  <c r="AB31" i="4"/>
  <c r="AA31" i="4"/>
  <c r="Z31" i="4"/>
  <c r="Y31" i="4"/>
  <c r="X31" i="4"/>
  <c r="W31" i="4"/>
  <c r="V31" i="4"/>
  <c r="U31" i="4"/>
  <c r="T31" i="4"/>
  <c r="S31" i="4"/>
  <c r="R31" i="4"/>
  <c r="AN31" i="4" s="1"/>
  <c r="Q31" i="4"/>
  <c r="P31" i="4"/>
  <c r="O31" i="4"/>
  <c r="N31" i="4"/>
  <c r="M31" i="4"/>
  <c r="L31" i="4"/>
  <c r="K31" i="4"/>
  <c r="J31" i="4"/>
  <c r="I31" i="4"/>
  <c r="H31" i="4"/>
  <c r="G31" i="4"/>
  <c r="F31" i="4"/>
  <c r="AJ31" i="4" s="1"/>
  <c r="E31" i="4"/>
  <c r="AM31" i="4" s="1"/>
  <c r="D31" i="4"/>
  <c r="A31" i="4"/>
  <c r="AC30" i="4"/>
  <c r="AB30" i="4"/>
  <c r="AA30" i="4"/>
  <c r="Z30" i="4"/>
  <c r="Y30" i="4"/>
  <c r="X30" i="4"/>
  <c r="W30" i="4"/>
  <c r="V30" i="4"/>
  <c r="U30" i="4"/>
  <c r="T30" i="4"/>
  <c r="S30" i="4"/>
  <c r="R30" i="4"/>
  <c r="AN30" i="4" s="1"/>
  <c r="Q30" i="4"/>
  <c r="P30" i="4"/>
  <c r="O30" i="4"/>
  <c r="N30" i="4"/>
  <c r="M30" i="4"/>
  <c r="L30" i="4"/>
  <c r="K30" i="4"/>
  <c r="J30" i="4"/>
  <c r="I30" i="4"/>
  <c r="H30" i="4"/>
  <c r="G30" i="4"/>
  <c r="F30" i="4"/>
  <c r="AJ30" i="4" s="1"/>
  <c r="E30" i="4"/>
  <c r="AM30" i="4" s="1"/>
  <c r="D30" i="4"/>
  <c r="A30" i="4"/>
  <c r="AC29" i="4"/>
  <c r="AB29" i="4"/>
  <c r="AA29" i="4"/>
  <c r="Z29" i="4"/>
  <c r="Y29" i="4"/>
  <c r="X29" i="4"/>
  <c r="W29" i="4"/>
  <c r="V29" i="4"/>
  <c r="U29" i="4"/>
  <c r="T29" i="4"/>
  <c r="S29" i="4"/>
  <c r="R29" i="4"/>
  <c r="AN29" i="4" s="1"/>
  <c r="Q29" i="4"/>
  <c r="P29" i="4"/>
  <c r="O29" i="4"/>
  <c r="N29" i="4"/>
  <c r="M29" i="4"/>
  <c r="L29" i="4"/>
  <c r="K29" i="4"/>
  <c r="J29" i="4"/>
  <c r="I29" i="4"/>
  <c r="H29" i="4"/>
  <c r="G29" i="4"/>
  <c r="F29" i="4"/>
  <c r="AJ29" i="4" s="1"/>
  <c r="E29" i="4"/>
  <c r="AM29" i="4" s="1"/>
  <c r="D29" i="4"/>
  <c r="A29" i="4"/>
  <c r="AC27" i="4"/>
  <c r="AB27" i="4"/>
  <c r="AA27" i="4"/>
  <c r="Z27" i="4"/>
  <c r="Y27" i="4"/>
  <c r="X27" i="4"/>
  <c r="W27" i="4"/>
  <c r="V27" i="4"/>
  <c r="U27" i="4"/>
  <c r="T27" i="4"/>
  <c r="S27" i="4"/>
  <c r="R27" i="4"/>
  <c r="AN27" i="4" s="1"/>
  <c r="Q27" i="4"/>
  <c r="P27" i="4"/>
  <c r="O27" i="4"/>
  <c r="N27" i="4"/>
  <c r="M27" i="4"/>
  <c r="L27" i="4"/>
  <c r="K27" i="4"/>
  <c r="J27" i="4"/>
  <c r="I27" i="4"/>
  <c r="H27" i="4"/>
  <c r="G27" i="4"/>
  <c r="F27" i="4"/>
  <c r="AJ27" i="4" s="1"/>
  <c r="E27" i="4"/>
  <c r="AM27" i="4" s="1"/>
  <c r="D27" i="4"/>
  <c r="A27" i="4"/>
  <c r="AC26" i="4"/>
  <c r="AB26" i="4"/>
  <c r="AA26" i="4"/>
  <c r="Z26" i="4"/>
  <c r="Y26" i="4"/>
  <c r="X26" i="4"/>
  <c r="W26" i="4"/>
  <c r="V26" i="4"/>
  <c r="U26" i="4"/>
  <c r="T26" i="4"/>
  <c r="S26" i="4"/>
  <c r="R26" i="4"/>
  <c r="AN26" i="4" s="1"/>
  <c r="Q26" i="4"/>
  <c r="P26" i="4"/>
  <c r="O26" i="4"/>
  <c r="N26" i="4"/>
  <c r="M26" i="4"/>
  <c r="L26" i="4"/>
  <c r="K26" i="4"/>
  <c r="J26" i="4"/>
  <c r="I26" i="4"/>
  <c r="H26" i="4"/>
  <c r="G26" i="4"/>
  <c r="F26" i="4"/>
  <c r="AJ26" i="4" s="1"/>
  <c r="E26" i="4"/>
  <c r="AM26" i="4" s="1"/>
  <c r="D26" i="4"/>
  <c r="A26" i="4"/>
  <c r="AC25" i="4"/>
  <c r="AB25" i="4"/>
  <c r="AA25" i="4"/>
  <c r="Z25" i="4"/>
  <c r="Y25" i="4"/>
  <c r="X25" i="4"/>
  <c r="W25" i="4"/>
  <c r="V25" i="4"/>
  <c r="U25" i="4"/>
  <c r="T25" i="4"/>
  <c r="S25" i="4"/>
  <c r="R25" i="4"/>
  <c r="AN25" i="4" s="1"/>
  <c r="Q25" i="4"/>
  <c r="P25" i="4"/>
  <c r="O25" i="4"/>
  <c r="N25" i="4"/>
  <c r="M25" i="4"/>
  <c r="L25" i="4"/>
  <c r="K25" i="4"/>
  <c r="J25" i="4"/>
  <c r="I25" i="4"/>
  <c r="H25" i="4"/>
  <c r="G25" i="4"/>
  <c r="F25" i="4"/>
  <c r="AJ25" i="4" s="1"/>
  <c r="E25" i="4"/>
  <c r="AM25" i="4" s="1"/>
  <c r="D25" i="4"/>
  <c r="A25" i="4"/>
  <c r="AC23" i="4"/>
  <c r="AB23" i="4"/>
  <c r="AA23" i="4"/>
  <c r="Z23" i="4"/>
  <c r="Y23" i="4"/>
  <c r="X23" i="4"/>
  <c r="W23" i="4"/>
  <c r="V23" i="4"/>
  <c r="U23" i="4"/>
  <c r="T23" i="4"/>
  <c r="S23" i="4"/>
  <c r="R23" i="4"/>
  <c r="AN23" i="4" s="1"/>
  <c r="Q23" i="4"/>
  <c r="P23" i="4"/>
  <c r="O23" i="4"/>
  <c r="N23" i="4"/>
  <c r="M23" i="4"/>
  <c r="L23" i="4"/>
  <c r="K23" i="4"/>
  <c r="J23" i="4"/>
  <c r="I23" i="4"/>
  <c r="H23" i="4"/>
  <c r="G23" i="4"/>
  <c r="F23" i="4"/>
  <c r="AJ23" i="4" s="1"/>
  <c r="E23" i="4"/>
  <c r="AM23" i="4" s="1"/>
  <c r="D23" i="4"/>
  <c r="A23" i="4"/>
  <c r="AC22" i="4"/>
  <c r="AB22" i="4"/>
  <c r="AA22" i="4"/>
  <c r="Z22" i="4"/>
  <c r="Y22" i="4"/>
  <c r="X22" i="4"/>
  <c r="W22" i="4"/>
  <c r="V22" i="4"/>
  <c r="U22" i="4"/>
  <c r="T22" i="4"/>
  <c r="S22" i="4"/>
  <c r="R22" i="4"/>
  <c r="AN22" i="4" s="1"/>
  <c r="Q22" i="4"/>
  <c r="P22" i="4"/>
  <c r="O22" i="4"/>
  <c r="N22" i="4"/>
  <c r="M22" i="4"/>
  <c r="L22" i="4"/>
  <c r="K22" i="4"/>
  <c r="J22" i="4"/>
  <c r="I22" i="4"/>
  <c r="H22" i="4"/>
  <c r="G22" i="4"/>
  <c r="F22" i="4"/>
  <c r="AJ22" i="4" s="1"/>
  <c r="E22" i="4"/>
  <c r="AM22" i="4" s="1"/>
  <c r="D22" i="4"/>
  <c r="A22" i="4"/>
  <c r="AC21" i="4"/>
  <c r="AB21" i="4"/>
  <c r="AA21" i="4"/>
  <c r="Z21" i="4"/>
  <c r="Y21" i="4"/>
  <c r="X21" i="4"/>
  <c r="W21" i="4"/>
  <c r="V21" i="4"/>
  <c r="U21" i="4"/>
  <c r="T21" i="4"/>
  <c r="S21" i="4"/>
  <c r="R21" i="4"/>
  <c r="AN21" i="4" s="1"/>
  <c r="Q21" i="4"/>
  <c r="P21" i="4"/>
  <c r="O21" i="4"/>
  <c r="N21" i="4"/>
  <c r="M21" i="4"/>
  <c r="L21" i="4"/>
  <c r="K21" i="4"/>
  <c r="J21" i="4"/>
  <c r="I21" i="4"/>
  <c r="H21" i="4"/>
  <c r="G21" i="4"/>
  <c r="F21" i="4"/>
  <c r="AJ21" i="4" s="1"/>
  <c r="E21" i="4"/>
  <c r="AM21" i="4" s="1"/>
  <c r="D21" i="4"/>
  <c r="A21" i="4"/>
  <c r="AC19" i="4"/>
  <c r="AB19" i="4"/>
  <c r="AA19" i="4"/>
  <c r="Z19" i="4"/>
  <c r="Y19" i="4"/>
  <c r="X19" i="4"/>
  <c r="W19" i="4"/>
  <c r="V19" i="4"/>
  <c r="U19" i="4"/>
  <c r="T19" i="4"/>
  <c r="S19" i="4"/>
  <c r="R19" i="4"/>
  <c r="AN19" i="4" s="1"/>
  <c r="Q19" i="4"/>
  <c r="P19" i="4"/>
  <c r="O19" i="4"/>
  <c r="N19" i="4"/>
  <c r="M19" i="4"/>
  <c r="L19" i="4"/>
  <c r="K19" i="4"/>
  <c r="J19" i="4"/>
  <c r="I19" i="4"/>
  <c r="H19" i="4"/>
  <c r="G19" i="4"/>
  <c r="F19" i="4"/>
  <c r="AJ19" i="4" s="1"/>
  <c r="E19" i="4"/>
  <c r="AM19" i="4" s="1"/>
  <c r="D19" i="4"/>
  <c r="A19" i="4"/>
  <c r="AC18" i="4"/>
  <c r="AB18" i="4"/>
  <c r="AA18" i="4"/>
  <c r="Z18" i="4"/>
  <c r="Y18" i="4"/>
  <c r="X18" i="4"/>
  <c r="W18" i="4"/>
  <c r="V18" i="4"/>
  <c r="U18" i="4"/>
  <c r="T18" i="4"/>
  <c r="S18" i="4"/>
  <c r="R18" i="4"/>
  <c r="AN18" i="4" s="1"/>
  <c r="Q18" i="4"/>
  <c r="P18" i="4"/>
  <c r="O18" i="4"/>
  <c r="N18" i="4"/>
  <c r="M18" i="4"/>
  <c r="L18" i="4"/>
  <c r="K18" i="4"/>
  <c r="J18" i="4"/>
  <c r="I18" i="4"/>
  <c r="H18" i="4"/>
  <c r="G18" i="4"/>
  <c r="F18" i="4"/>
  <c r="AJ18" i="4" s="1"/>
  <c r="E18" i="4"/>
  <c r="AM18" i="4" s="1"/>
  <c r="D18" i="4"/>
  <c r="A18" i="4"/>
  <c r="AC17" i="4"/>
  <c r="AB17" i="4"/>
  <c r="AA17" i="4"/>
  <c r="Z17" i="4"/>
  <c r="Y17" i="4"/>
  <c r="X17" i="4"/>
  <c r="W17" i="4"/>
  <c r="V17" i="4"/>
  <c r="U17" i="4"/>
  <c r="T17" i="4"/>
  <c r="S17" i="4"/>
  <c r="R17" i="4"/>
  <c r="AN17" i="4" s="1"/>
  <c r="Q17" i="4"/>
  <c r="P17" i="4"/>
  <c r="O17" i="4"/>
  <c r="N17" i="4"/>
  <c r="M17" i="4"/>
  <c r="L17" i="4"/>
  <c r="K17" i="4"/>
  <c r="J17" i="4"/>
  <c r="I17" i="4"/>
  <c r="H17" i="4"/>
  <c r="G17" i="4"/>
  <c r="F17" i="4"/>
  <c r="AJ17" i="4" s="1"/>
  <c r="E17" i="4"/>
  <c r="AM17" i="4" s="1"/>
  <c r="D17" i="4"/>
  <c r="A17" i="4"/>
  <c r="AC15" i="4"/>
  <c r="AB15" i="4"/>
  <c r="AA15" i="4"/>
  <c r="Z15" i="4"/>
  <c r="Y15" i="4"/>
  <c r="X15" i="4"/>
  <c r="W15" i="4"/>
  <c r="V15" i="4"/>
  <c r="U15" i="4"/>
  <c r="T15" i="4"/>
  <c r="S15" i="4"/>
  <c r="R15" i="4"/>
  <c r="AN15" i="4" s="1"/>
  <c r="Q15" i="4"/>
  <c r="P15" i="4"/>
  <c r="O15" i="4"/>
  <c r="N15" i="4"/>
  <c r="M15" i="4"/>
  <c r="L15" i="4"/>
  <c r="K15" i="4"/>
  <c r="J15" i="4"/>
  <c r="I15" i="4"/>
  <c r="H15" i="4"/>
  <c r="G15" i="4"/>
  <c r="F15" i="4"/>
  <c r="AJ15" i="4" s="1"/>
  <c r="E15" i="4"/>
  <c r="AM15" i="4" s="1"/>
  <c r="D15" i="4"/>
  <c r="A15" i="4"/>
  <c r="AC14" i="4"/>
  <c r="AB14" i="4"/>
  <c r="AA14" i="4"/>
  <c r="Z14" i="4"/>
  <c r="Y14" i="4"/>
  <c r="X14" i="4"/>
  <c r="W14" i="4"/>
  <c r="V14" i="4"/>
  <c r="U14" i="4"/>
  <c r="T14" i="4"/>
  <c r="S14" i="4"/>
  <c r="R14" i="4"/>
  <c r="AN14" i="4" s="1"/>
  <c r="Q14" i="4"/>
  <c r="P14" i="4"/>
  <c r="O14" i="4"/>
  <c r="N14" i="4"/>
  <c r="M14" i="4"/>
  <c r="L14" i="4"/>
  <c r="K14" i="4"/>
  <c r="J14" i="4"/>
  <c r="I14" i="4"/>
  <c r="H14" i="4"/>
  <c r="G14" i="4"/>
  <c r="F14" i="4"/>
  <c r="AJ14" i="4" s="1"/>
  <c r="E14" i="4"/>
  <c r="AM14" i="4" s="1"/>
  <c r="D14" i="4"/>
  <c r="A14" i="4"/>
  <c r="AC13" i="4"/>
  <c r="AB13" i="4"/>
  <c r="AA13" i="4"/>
  <c r="Z13" i="4"/>
  <c r="Y13" i="4"/>
  <c r="X13" i="4"/>
  <c r="W13" i="4"/>
  <c r="V13" i="4"/>
  <c r="U13" i="4"/>
  <c r="T13" i="4"/>
  <c r="S13" i="4"/>
  <c r="R13" i="4"/>
  <c r="AN13" i="4" s="1"/>
  <c r="Q13" i="4"/>
  <c r="P13" i="4"/>
  <c r="O13" i="4"/>
  <c r="N13" i="4"/>
  <c r="M13" i="4"/>
  <c r="L13" i="4"/>
  <c r="K13" i="4"/>
  <c r="J13" i="4"/>
  <c r="I13" i="4"/>
  <c r="H13" i="4"/>
  <c r="G13" i="4"/>
  <c r="F13" i="4"/>
  <c r="AJ13" i="4" s="1"/>
  <c r="E13" i="4"/>
  <c r="AM13" i="4" s="1"/>
  <c r="D13" i="4"/>
  <c r="A13" i="4"/>
  <c r="AC11" i="4"/>
  <c r="AB11" i="4"/>
  <c r="AA11" i="4"/>
  <c r="Z11" i="4"/>
  <c r="Y11" i="4"/>
  <c r="X11" i="4"/>
  <c r="W11" i="4"/>
  <c r="V11" i="4"/>
  <c r="U11" i="4"/>
  <c r="T11" i="4"/>
  <c r="S11" i="4"/>
  <c r="R11" i="4"/>
  <c r="AN11" i="4" s="1"/>
  <c r="Q11" i="4"/>
  <c r="P11" i="4"/>
  <c r="O11" i="4"/>
  <c r="N11" i="4"/>
  <c r="M11" i="4"/>
  <c r="L11" i="4"/>
  <c r="K11" i="4"/>
  <c r="J11" i="4"/>
  <c r="I11" i="4"/>
  <c r="H11" i="4"/>
  <c r="G11" i="4"/>
  <c r="F11" i="4"/>
  <c r="AJ11" i="4" s="1"/>
  <c r="E11" i="4"/>
  <c r="AK11" i="4" s="1"/>
  <c r="D11" i="4"/>
  <c r="A11" i="4"/>
  <c r="AC10" i="4"/>
  <c r="AB10" i="4"/>
  <c r="AA10" i="4"/>
  <c r="Z10" i="4"/>
  <c r="Y10" i="4"/>
  <c r="X10" i="4"/>
  <c r="W10" i="4"/>
  <c r="V10" i="4"/>
  <c r="U10" i="4"/>
  <c r="T10" i="4"/>
  <c r="S10" i="4"/>
  <c r="R10" i="4"/>
  <c r="AN10" i="4" s="1"/>
  <c r="Q10" i="4"/>
  <c r="P10" i="4"/>
  <c r="O10" i="4"/>
  <c r="N10" i="4"/>
  <c r="M10" i="4"/>
  <c r="L10" i="4"/>
  <c r="K10" i="4"/>
  <c r="J10" i="4"/>
  <c r="I10" i="4"/>
  <c r="H10" i="4"/>
  <c r="G10" i="4"/>
  <c r="F10" i="4"/>
  <c r="AJ10" i="4" s="1"/>
  <c r="E10" i="4"/>
  <c r="AM10" i="4" s="1"/>
  <c r="D10" i="4"/>
  <c r="A10" i="4"/>
  <c r="AC9" i="4"/>
  <c r="AB9" i="4"/>
  <c r="AA9" i="4"/>
  <c r="Z9" i="4"/>
  <c r="Y9" i="4"/>
  <c r="X9" i="4"/>
  <c r="W9" i="4"/>
  <c r="V9" i="4"/>
  <c r="U9" i="4"/>
  <c r="T9" i="4"/>
  <c r="S9" i="4"/>
  <c r="R9" i="4"/>
  <c r="AN9" i="4" s="1"/>
  <c r="Q9" i="4"/>
  <c r="P9" i="4"/>
  <c r="O9" i="4"/>
  <c r="N9" i="4"/>
  <c r="M9" i="4"/>
  <c r="L9" i="4"/>
  <c r="K9" i="4"/>
  <c r="J9" i="4"/>
  <c r="I9" i="4"/>
  <c r="H9" i="4"/>
  <c r="G9" i="4"/>
  <c r="F9" i="4"/>
  <c r="AJ9" i="4" s="1"/>
  <c r="E9" i="4"/>
  <c r="AM9" i="4" s="1"/>
  <c r="D9" i="4"/>
  <c r="A9" i="4"/>
  <c r="AC8" i="4"/>
  <c r="AB8" i="4"/>
  <c r="AA8" i="4"/>
  <c r="Z8" i="4"/>
  <c r="Y8" i="4"/>
  <c r="X8" i="4"/>
  <c r="W8" i="4"/>
  <c r="V8" i="4"/>
  <c r="U8" i="4"/>
  <c r="T8" i="4"/>
  <c r="S8" i="4"/>
  <c r="R8" i="4"/>
  <c r="AN8" i="4" s="1"/>
  <c r="Q8" i="4"/>
  <c r="P8" i="4"/>
  <c r="O8" i="4"/>
  <c r="N8" i="4"/>
  <c r="M8" i="4"/>
  <c r="L8" i="4"/>
  <c r="K8" i="4"/>
  <c r="J8" i="4"/>
  <c r="I8" i="4"/>
  <c r="H8" i="4"/>
  <c r="G8" i="4"/>
  <c r="F8" i="4"/>
  <c r="AJ8" i="4" s="1"/>
  <c r="E8" i="4"/>
  <c r="AM8" i="4" s="1"/>
  <c r="D8" i="4"/>
  <c r="A8" i="4"/>
  <c r="AC7" i="4"/>
  <c r="AB7" i="4"/>
  <c r="AA7" i="4"/>
  <c r="Z7" i="4"/>
  <c r="Y7" i="4"/>
  <c r="X7" i="4"/>
  <c r="W7" i="4"/>
  <c r="V7" i="4"/>
  <c r="U7" i="4"/>
  <c r="T7" i="4"/>
  <c r="S7" i="4"/>
  <c r="R7" i="4"/>
  <c r="AN7" i="4" s="1"/>
  <c r="Q7" i="4"/>
  <c r="P7" i="4"/>
  <c r="O7" i="4"/>
  <c r="N7" i="4"/>
  <c r="M7" i="4"/>
  <c r="L7" i="4"/>
  <c r="K7" i="4"/>
  <c r="J7" i="4"/>
  <c r="I7" i="4"/>
  <c r="H7" i="4"/>
  <c r="G7" i="4"/>
  <c r="F7" i="4"/>
  <c r="AJ7" i="4" s="1"/>
  <c r="E7" i="4"/>
  <c r="AM7" i="4" s="1"/>
  <c r="D7" i="4"/>
  <c r="C7" i="4"/>
  <c r="B7" i="4"/>
  <c r="A7" i="4"/>
  <c r="E10" i="79"/>
  <c r="V6" i="4"/>
  <c r="H6" i="4"/>
  <c r="AP82" i="4" l="1"/>
  <c r="C18" i="7" s="1"/>
  <c r="E18" i="7" s="1"/>
  <c r="AK26" i="4"/>
  <c r="AL26" i="4" s="1"/>
  <c r="AK29" i="4"/>
  <c r="AL29" i="4" s="1"/>
  <c r="AK33" i="4"/>
  <c r="AL33" i="4" s="1"/>
  <c r="AK36" i="4"/>
  <c r="AK39" i="4"/>
  <c r="AK42" i="4"/>
  <c r="AL42" i="4" s="1"/>
  <c r="AK45" i="4"/>
  <c r="AL45" i="4" s="1"/>
  <c r="AM48" i="4"/>
  <c r="AM51" i="4"/>
  <c r="AK55" i="4"/>
  <c r="AL55" i="4" s="1"/>
  <c r="AK58" i="4"/>
  <c r="AK61" i="4"/>
  <c r="AL61" i="4" s="1"/>
  <c r="AM74" i="4"/>
  <c r="AK18" i="4"/>
  <c r="AK65" i="4"/>
  <c r="AL65" i="4" s="1"/>
  <c r="AK68" i="4"/>
  <c r="AL68" i="4" s="1"/>
  <c r="AK71" i="4"/>
  <c r="AL71" i="4" s="1"/>
  <c r="AK78" i="4"/>
  <c r="AK81" i="4"/>
  <c r="AL81" i="4" s="1"/>
  <c r="AK49" i="4"/>
  <c r="AL49" i="4" s="1"/>
  <c r="AK62" i="4"/>
  <c r="AK75" i="4"/>
  <c r="AL75" i="4" s="1"/>
  <c r="AK19" i="4"/>
  <c r="AK24" i="4"/>
  <c r="AL24" i="4" s="1"/>
  <c r="AK27" i="4"/>
  <c r="AL27" i="4" s="1"/>
  <c r="AK30" i="4"/>
  <c r="AL30" i="4" s="1"/>
  <c r="AK34" i="4"/>
  <c r="AL34" i="4" s="1"/>
  <c r="AK37" i="4"/>
  <c r="AL37" i="4" s="1"/>
  <c r="AK43" i="4"/>
  <c r="AL43" i="4" s="1"/>
  <c r="AK46" i="4"/>
  <c r="AL46" i="4" s="1"/>
  <c r="AK53" i="4"/>
  <c r="AL53" i="4" s="1"/>
  <c r="AK59" i="4"/>
  <c r="AL59" i="4" s="1"/>
  <c r="AK66" i="4"/>
  <c r="AL66" i="4" s="1"/>
  <c r="AK69" i="4"/>
  <c r="AL69" i="4" s="1"/>
  <c r="AK72" i="4"/>
  <c r="AL72" i="4" s="1"/>
  <c r="AK76" i="4"/>
  <c r="AL76" i="4" s="1"/>
  <c r="AK79" i="4"/>
  <c r="AK15" i="4"/>
  <c r="AK47" i="4"/>
  <c r="AL47" i="4" s="1"/>
  <c r="AK50" i="4"/>
  <c r="AL50" i="4" s="1"/>
  <c r="AK63" i="4"/>
  <c r="AL63" i="4" s="1"/>
  <c r="AK25" i="4"/>
  <c r="AL25" i="4" s="1"/>
  <c r="AK28" i="4"/>
  <c r="AL28" i="4" s="1"/>
  <c r="AK35" i="4"/>
  <c r="AL35" i="4" s="1"/>
  <c r="AK38" i="4"/>
  <c r="AL38" i="4" s="1"/>
  <c r="AK41" i="4"/>
  <c r="AK44" i="4"/>
  <c r="AL44" i="4" s="1"/>
  <c r="AK54" i="4"/>
  <c r="AL54" i="4" s="1"/>
  <c r="AK57" i="4"/>
  <c r="AL57" i="4" s="1"/>
  <c r="AK60" i="4"/>
  <c r="AK21" i="4"/>
  <c r="AK64" i="4"/>
  <c r="AL64" i="4" s="1"/>
  <c r="AK67" i="4"/>
  <c r="AK70" i="4"/>
  <c r="AK77" i="4"/>
  <c r="AK80" i="4"/>
  <c r="AL80" i="4" s="1"/>
  <c r="AK73" i="4"/>
  <c r="AL73" i="4" s="1"/>
  <c r="AK52" i="4"/>
  <c r="AL52" i="4" s="1"/>
  <c r="AK32" i="4"/>
  <c r="AL32" i="4" s="1"/>
  <c r="AK31" i="4"/>
  <c r="AL31" i="4" s="1"/>
  <c r="AK23" i="4"/>
  <c r="AK22" i="4"/>
  <c r="AL22" i="4" s="1"/>
  <c r="AK20" i="4"/>
  <c r="AL20" i="4" s="1"/>
  <c r="AK17" i="4"/>
  <c r="AK16" i="4"/>
  <c r="AL16" i="4" s="1"/>
  <c r="AK14" i="4"/>
  <c r="AL14" i="4" s="1"/>
  <c r="AK13" i="4"/>
  <c r="AL13" i="4" s="1"/>
  <c r="AK12" i="4"/>
  <c r="AK10" i="4"/>
  <c r="AL10" i="4" s="1"/>
  <c r="AK9" i="4"/>
  <c r="AL9" i="4" s="1"/>
  <c r="AK8" i="4"/>
  <c r="AL8" i="4" s="1"/>
  <c r="AK7" i="4"/>
  <c r="AL7" i="4" s="1"/>
  <c r="AM11" i="4"/>
  <c r="I52" i="101"/>
  <c r="J52" i="101" s="1"/>
  <c r="B72" i="4"/>
  <c r="C72" i="4"/>
  <c r="B44" i="4"/>
  <c r="C73" i="4"/>
  <c r="I51" i="104"/>
  <c r="B24" i="4"/>
  <c r="B40" i="4"/>
  <c r="B56" i="4"/>
  <c r="C24" i="4"/>
  <c r="C40" i="4"/>
  <c r="C56" i="4"/>
  <c r="C12" i="4"/>
  <c r="C28" i="4"/>
  <c r="C44" i="4"/>
  <c r="C60" i="4"/>
  <c r="B28" i="4"/>
  <c r="B73" i="4"/>
  <c r="B16" i="4"/>
  <c r="B32" i="4"/>
  <c r="B48" i="4"/>
  <c r="B64" i="4"/>
  <c r="B77" i="4"/>
  <c r="C16" i="4"/>
  <c r="C32" i="4"/>
  <c r="C48" i="4"/>
  <c r="C64" i="4"/>
  <c r="C77" i="4"/>
  <c r="I52" i="103"/>
  <c r="J52" i="103" s="1"/>
  <c r="B20" i="4"/>
  <c r="B36" i="4"/>
  <c r="B52" i="4"/>
  <c r="B68" i="4"/>
  <c r="B81" i="4"/>
  <c r="C20" i="4"/>
  <c r="C36" i="4"/>
  <c r="C52" i="4"/>
  <c r="C68" i="4"/>
  <c r="C81" i="4"/>
  <c r="C16" i="7"/>
  <c r="E16" i="7" s="1"/>
  <c r="AL39" i="4"/>
  <c r="AL40" i="4"/>
  <c r="AL15" i="4"/>
  <c r="AL23" i="4"/>
  <c r="AL77" i="4"/>
  <c r="AL17" i="4"/>
  <c r="AL21" i="4"/>
  <c r="AL12" i="4"/>
  <c r="AL60" i="4"/>
  <c r="AL11" i="4"/>
  <c r="AL70" i="4"/>
  <c r="AL36" i="4"/>
  <c r="AL18" i="4"/>
  <c r="AL19" i="4"/>
  <c r="AL51" i="4"/>
  <c r="AL62" i="4"/>
  <c r="AL67" i="4"/>
  <c r="AL74" i="4"/>
  <c r="AL56" i="4"/>
  <c r="AL48" i="4"/>
  <c r="AL41" i="4"/>
  <c r="AL58" i="4"/>
  <c r="AN82" i="4"/>
  <c r="C14" i="7"/>
  <c r="AJ82" i="4"/>
  <c r="AL79" i="4"/>
  <c r="AL78" i="4"/>
  <c r="C12" i="7"/>
  <c r="K13" i="7"/>
  <c r="J51" i="104"/>
  <c r="I52" i="104"/>
  <c r="J52" i="104" s="1"/>
  <c r="I51" i="102"/>
  <c r="J51" i="102" s="1"/>
  <c r="C25" i="104"/>
  <c r="J51" i="103"/>
  <c r="C25" i="103"/>
  <c r="F51" i="103"/>
  <c r="I52" i="102"/>
  <c r="J52" i="102" s="1"/>
  <c r="C25" i="102"/>
  <c r="F51" i="100"/>
  <c r="I51" i="99"/>
  <c r="I52" i="100"/>
  <c r="J52" i="100" s="1"/>
  <c r="I79" i="101"/>
  <c r="AD72" i="4" s="1"/>
  <c r="J51" i="101"/>
  <c r="C25" i="101"/>
  <c r="F51" i="101"/>
  <c r="J51" i="100"/>
  <c r="C25" i="100"/>
  <c r="I52" i="99"/>
  <c r="J52" i="99" s="1"/>
  <c r="C25" i="99"/>
  <c r="I52" i="98"/>
  <c r="J52" i="98" s="1"/>
  <c r="J51" i="99"/>
  <c r="C25" i="98"/>
  <c r="I51" i="97"/>
  <c r="I51" i="98"/>
  <c r="I52" i="97"/>
  <c r="J52" i="97" s="1"/>
  <c r="C25" i="97"/>
  <c r="I52" i="93"/>
  <c r="J52" i="93" s="1"/>
  <c r="I51" i="96"/>
  <c r="I52" i="96"/>
  <c r="J52" i="96" s="1"/>
  <c r="I51" i="93"/>
  <c r="C25" i="96"/>
  <c r="C25" i="93"/>
  <c r="I51" i="95"/>
  <c r="I52" i="95"/>
  <c r="J52" i="95" s="1"/>
  <c r="I52" i="94"/>
  <c r="J52" i="94" s="1"/>
  <c r="C25" i="95"/>
  <c r="C25" i="94"/>
  <c r="J51" i="94"/>
  <c r="F51" i="94"/>
  <c r="I51" i="92"/>
  <c r="I52" i="92"/>
  <c r="J52" i="92" s="1"/>
  <c r="C25" i="92"/>
  <c r="I52" i="91"/>
  <c r="J52" i="91" s="1"/>
  <c r="C25" i="91"/>
  <c r="I52" i="90"/>
  <c r="J52" i="90" s="1"/>
  <c r="I51" i="91"/>
  <c r="J51" i="91" s="1"/>
  <c r="C25" i="90"/>
  <c r="J51" i="90"/>
  <c r="F51" i="90"/>
  <c r="I52" i="89"/>
  <c r="J52" i="89" s="1"/>
  <c r="C25" i="89"/>
  <c r="I51" i="89"/>
  <c r="I51" i="88"/>
  <c r="J51" i="88" s="1"/>
  <c r="I52" i="88"/>
  <c r="J52" i="88" s="1"/>
  <c r="C25" i="88"/>
  <c r="I51" i="86"/>
  <c r="I52" i="87"/>
  <c r="J52" i="87" s="1"/>
  <c r="C25" i="87"/>
  <c r="J51" i="87"/>
  <c r="F51" i="87"/>
  <c r="I52" i="86"/>
  <c r="J52" i="86" s="1"/>
  <c r="C25" i="86"/>
  <c r="I79" i="100" l="1"/>
  <c r="AD68" i="4" s="1"/>
  <c r="I79" i="103"/>
  <c r="AD77" i="4" s="1"/>
  <c r="AO82" i="4"/>
  <c r="AM82" i="4"/>
  <c r="AK82" i="4"/>
  <c r="C13" i="7" s="1"/>
  <c r="E13" i="7" s="1"/>
  <c r="AL82" i="4"/>
  <c r="C17" i="7" s="1"/>
  <c r="E17" i="7" s="1"/>
  <c r="I79" i="102"/>
  <c r="AD73" i="4" s="1"/>
  <c r="I79" i="104"/>
  <c r="J79" i="103"/>
  <c r="C42" i="103"/>
  <c r="C40" i="103"/>
  <c r="J79" i="101"/>
  <c r="C42" i="101"/>
  <c r="C40" i="101"/>
  <c r="C42" i="100"/>
  <c r="C40" i="100"/>
  <c r="I79" i="94"/>
  <c r="I79" i="99"/>
  <c r="AD64" i="4" s="1"/>
  <c r="I79" i="97"/>
  <c r="J51" i="97"/>
  <c r="I79" i="96"/>
  <c r="AD52" i="4" s="1"/>
  <c r="I79" i="95"/>
  <c r="I79" i="93"/>
  <c r="I79" i="98"/>
  <c r="AD60" i="4" s="1"/>
  <c r="J51" i="98"/>
  <c r="J51" i="93"/>
  <c r="J51" i="96"/>
  <c r="J51" i="95"/>
  <c r="I79" i="92"/>
  <c r="J51" i="92"/>
  <c r="I79" i="91"/>
  <c r="I79" i="90"/>
  <c r="I79" i="86"/>
  <c r="J51" i="86"/>
  <c r="I79" i="88"/>
  <c r="AD16" i="4" s="1"/>
  <c r="I79" i="89"/>
  <c r="AD20" i="4" s="1"/>
  <c r="J51" i="89"/>
  <c r="I79" i="87"/>
  <c r="C79" i="84"/>
  <c r="I78" i="84"/>
  <c r="J78" i="84" s="1"/>
  <c r="F78" i="84"/>
  <c r="I77" i="84"/>
  <c r="J77" i="84" s="1"/>
  <c r="F77" i="84"/>
  <c r="I76" i="84"/>
  <c r="J76" i="84" s="1"/>
  <c r="F76" i="84"/>
  <c r="I75" i="84"/>
  <c r="J75" i="84" s="1"/>
  <c r="F75" i="84"/>
  <c r="I74" i="84"/>
  <c r="J74" i="84" s="1"/>
  <c r="F74" i="84"/>
  <c r="I73" i="84"/>
  <c r="J73" i="84" s="1"/>
  <c r="F73" i="84"/>
  <c r="I72" i="84"/>
  <c r="J72" i="84" s="1"/>
  <c r="F72" i="84"/>
  <c r="I71" i="84"/>
  <c r="J71" i="84" s="1"/>
  <c r="F71" i="84"/>
  <c r="C71" i="84"/>
  <c r="I70" i="84"/>
  <c r="J70" i="84" s="1"/>
  <c r="F70" i="84"/>
  <c r="I69" i="84"/>
  <c r="J69" i="84" s="1"/>
  <c r="F69" i="84"/>
  <c r="I68" i="84"/>
  <c r="J68" i="84" s="1"/>
  <c r="F68" i="84"/>
  <c r="I67" i="84"/>
  <c r="J67" i="84" s="1"/>
  <c r="F67" i="84"/>
  <c r="I66" i="84"/>
  <c r="J66" i="84" s="1"/>
  <c r="F66" i="84"/>
  <c r="I65" i="84"/>
  <c r="J65" i="84" s="1"/>
  <c r="F65" i="84"/>
  <c r="I64" i="84"/>
  <c r="J64" i="84" s="1"/>
  <c r="F64" i="84"/>
  <c r="I63" i="84"/>
  <c r="J63" i="84" s="1"/>
  <c r="F63" i="84"/>
  <c r="I62" i="84"/>
  <c r="J62" i="84" s="1"/>
  <c r="F62" i="84"/>
  <c r="I61" i="84"/>
  <c r="J61" i="84" s="1"/>
  <c r="F61" i="84"/>
  <c r="I60" i="84"/>
  <c r="J60" i="84" s="1"/>
  <c r="F60" i="84"/>
  <c r="I59" i="84"/>
  <c r="J59" i="84" s="1"/>
  <c r="F59" i="84"/>
  <c r="J58" i="84"/>
  <c r="I58" i="84"/>
  <c r="F58" i="84"/>
  <c r="I57" i="84"/>
  <c r="J57" i="84" s="1"/>
  <c r="F57" i="84"/>
  <c r="I56" i="84"/>
  <c r="J56" i="84" s="1"/>
  <c r="F56" i="84"/>
  <c r="I55" i="84"/>
  <c r="J55" i="84" s="1"/>
  <c r="F55" i="84"/>
  <c r="I54" i="84"/>
  <c r="J54" i="84" s="1"/>
  <c r="F54" i="84"/>
  <c r="I53" i="84"/>
  <c r="J53" i="84" s="1"/>
  <c r="F53" i="84"/>
  <c r="C49" i="84"/>
  <c r="C38" i="84"/>
  <c r="G33" i="84"/>
  <c r="C33" i="84"/>
  <c r="C31" i="84"/>
  <c r="C30" i="84"/>
  <c r="C28" i="84"/>
  <c r="C27" i="84"/>
  <c r="C26" i="84"/>
  <c r="C24" i="84"/>
  <c r="C22" i="84"/>
  <c r="C20" i="84"/>
  <c r="G18" i="84"/>
  <c r="C78" i="84" s="1"/>
  <c r="C18" i="84"/>
  <c r="C77" i="84" s="1"/>
  <c r="K17" i="84"/>
  <c r="C76" i="84" s="1"/>
  <c r="G17" i="84"/>
  <c r="C75" i="84" s="1"/>
  <c r="C17" i="84"/>
  <c r="C74" i="84" s="1"/>
  <c r="G16" i="84"/>
  <c r="C73" i="84" s="1"/>
  <c r="C16" i="84"/>
  <c r="C72" i="84" s="1"/>
  <c r="C14" i="84"/>
  <c r="E12" i="84"/>
  <c r="C70" i="84" s="1"/>
  <c r="C12" i="84"/>
  <c r="C68" i="84" s="1"/>
  <c r="K11" i="84"/>
  <c r="C69" i="84" s="1"/>
  <c r="I11" i="84"/>
  <c r="C67" i="84" s="1"/>
  <c r="G11" i="84"/>
  <c r="C66" i="84" s="1"/>
  <c r="E11" i="84"/>
  <c r="C65" i="84" s="1"/>
  <c r="C11" i="84"/>
  <c r="C64" i="84" s="1"/>
  <c r="K10" i="84"/>
  <c r="C63" i="84" s="1"/>
  <c r="I10" i="84"/>
  <c r="C62" i="84" s="1"/>
  <c r="G10" i="84"/>
  <c r="C61" i="84" s="1"/>
  <c r="E10" i="84"/>
  <c r="C60" i="84" s="1"/>
  <c r="C10" i="84"/>
  <c r="C59" i="84" s="1"/>
  <c r="C9" i="84"/>
  <c r="C7" i="84"/>
  <c r="C58" i="84" s="1"/>
  <c r="K6" i="84"/>
  <c r="I6" i="84"/>
  <c r="C56" i="84" s="1"/>
  <c r="G6" i="84"/>
  <c r="C55" i="84" s="1"/>
  <c r="E6" i="84"/>
  <c r="C54" i="84" s="1"/>
  <c r="C6" i="84"/>
  <c r="C53" i="84" s="1"/>
  <c r="C5" i="84"/>
  <c r="K3" i="84"/>
  <c r="H3" i="84"/>
  <c r="I52" i="84" s="1"/>
  <c r="J52" i="84" s="1"/>
  <c r="G3" i="84"/>
  <c r="C52" i="84" s="1"/>
  <c r="D3" i="84"/>
  <c r="I51" i="84" s="1"/>
  <c r="C3" i="84"/>
  <c r="C51" i="84" s="1"/>
  <c r="C2" i="84"/>
  <c r="E1" i="84"/>
  <c r="C79" i="83"/>
  <c r="AD6" i="4" s="1"/>
  <c r="I78" i="83"/>
  <c r="J78" i="83" s="1"/>
  <c r="F78" i="83"/>
  <c r="I77" i="83"/>
  <c r="J77" i="83" s="1"/>
  <c r="F77" i="83"/>
  <c r="I76" i="83"/>
  <c r="J76" i="83" s="1"/>
  <c r="F76" i="83"/>
  <c r="I75" i="83"/>
  <c r="J75" i="83" s="1"/>
  <c r="F75" i="83"/>
  <c r="I74" i="83"/>
  <c r="J74" i="83" s="1"/>
  <c r="F74" i="83"/>
  <c r="J73" i="83"/>
  <c r="I73" i="83"/>
  <c r="F73" i="83"/>
  <c r="I72" i="83"/>
  <c r="J72" i="83" s="1"/>
  <c r="F72" i="83"/>
  <c r="I71" i="83"/>
  <c r="J71" i="83" s="1"/>
  <c r="F71" i="83"/>
  <c r="C71" i="83"/>
  <c r="I70" i="83"/>
  <c r="J70" i="83" s="1"/>
  <c r="F70" i="83"/>
  <c r="I69" i="83"/>
  <c r="J69" i="83" s="1"/>
  <c r="F69" i="83"/>
  <c r="I68" i="83"/>
  <c r="J68" i="83" s="1"/>
  <c r="F68" i="83"/>
  <c r="I67" i="83"/>
  <c r="J67" i="83" s="1"/>
  <c r="F67" i="83"/>
  <c r="I66" i="83"/>
  <c r="J66" i="83" s="1"/>
  <c r="F66" i="83"/>
  <c r="J65" i="83"/>
  <c r="I65" i="83"/>
  <c r="F65" i="83"/>
  <c r="I64" i="83"/>
  <c r="J64" i="83" s="1"/>
  <c r="F64" i="83"/>
  <c r="I63" i="83"/>
  <c r="J63" i="83" s="1"/>
  <c r="F63" i="83"/>
  <c r="I62" i="83"/>
  <c r="J62" i="83" s="1"/>
  <c r="F62" i="83"/>
  <c r="I61" i="83"/>
  <c r="J61" i="83" s="1"/>
  <c r="F61" i="83"/>
  <c r="I60" i="83"/>
  <c r="J60" i="83" s="1"/>
  <c r="F60" i="83"/>
  <c r="I59" i="83"/>
  <c r="J59" i="83" s="1"/>
  <c r="F59" i="83"/>
  <c r="I58" i="83"/>
  <c r="J58" i="83" s="1"/>
  <c r="F58" i="83"/>
  <c r="I57" i="83"/>
  <c r="J57" i="83" s="1"/>
  <c r="F57" i="83"/>
  <c r="I56" i="83"/>
  <c r="J56" i="83" s="1"/>
  <c r="F56" i="83"/>
  <c r="I55" i="83"/>
  <c r="J55" i="83" s="1"/>
  <c r="F55" i="83"/>
  <c r="I54" i="83"/>
  <c r="J54" i="83" s="1"/>
  <c r="F54" i="83"/>
  <c r="I53" i="83"/>
  <c r="J53" i="83" s="1"/>
  <c r="F53" i="83"/>
  <c r="C49" i="83"/>
  <c r="C38" i="83"/>
  <c r="G33" i="83"/>
  <c r="C33" i="83"/>
  <c r="C31" i="83"/>
  <c r="C30" i="83"/>
  <c r="C28" i="83"/>
  <c r="C27" i="83"/>
  <c r="C26" i="83"/>
  <c r="C24" i="83"/>
  <c r="C22" i="83"/>
  <c r="C20" i="83"/>
  <c r="G18" i="83"/>
  <c r="C78" i="83" s="1"/>
  <c r="AC6" i="4" s="1"/>
  <c r="C18" i="83"/>
  <c r="C77" i="83" s="1"/>
  <c r="AB6" i="4" s="1"/>
  <c r="K17" i="83"/>
  <c r="C76" i="83" s="1"/>
  <c r="AA6" i="4" s="1"/>
  <c r="G17" i="83"/>
  <c r="C75" i="83" s="1"/>
  <c r="C17" i="83"/>
  <c r="C74" i="83" s="1"/>
  <c r="Y6" i="4" s="1"/>
  <c r="G16" i="83"/>
  <c r="C73" i="83" s="1"/>
  <c r="X6" i="4" s="1"/>
  <c r="C16" i="83"/>
  <c r="C72" i="83" s="1"/>
  <c r="W6" i="4" s="1"/>
  <c r="C14" i="83"/>
  <c r="E12" i="83"/>
  <c r="C70" i="83" s="1"/>
  <c r="U6" i="4" s="1"/>
  <c r="C12" i="83"/>
  <c r="C68" i="83" s="1"/>
  <c r="S6" i="4" s="1"/>
  <c r="K11" i="83"/>
  <c r="C69" i="83" s="1"/>
  <c r="T6" i="4" s="1"/>
  <c r="I11" i="83"/>
  <c r="C67" i="83" s="1"/>
  <c r="R6" i="4" s="1"/>
  <c r="G11" i="83"/>
  <c r="C66" i="83" s="1"/>
  <c r="Q6" i="4" s="1"/>
  <c r="E11" i="83"/>
  <c r="C65" i="83" s="1"/>
  <c r="P6" i="4" s="1"/>
  <c r="C11" i="83"/>
  <c r="C64" i="83" s="1"/>
  <c r="O6" i="4" s="1"/>
  <c r="K10" i="83"/>
  <c r="C63" i="83" s="1"/>
  <c r="N6" i="4" s="1"/>
  <c r="I10" i="83"/>
  <c r="C62" i="83" s="1"/>
  <c r="M6" i="4" s="1"/>
  <c r="G10" i="83"/>
  <c r="C61" i="83" s="1"/>
  <c r="L6" i="4" s="1"/>
  <c r="E10" i="83"/>
  <c r="C60" i="83" s="1"/>
  <c r="K6" i="4" s="1"/>
  <c r="C10" i="83"/>
  <c r="C59" i="83" s="1"/>
  <c r="J6" i="4" s="1"/>
  <c r="C9" i="83"/>
  <c r="C7" i="83"/>
  <c r="C58" i="83" s="1"/>
  <c r="I6" i="4" s="1"/>
  <c r="K6" i="83"/>
  <c r="I6" i="83"/>
  <c r="C56" i="83" s="1"/>
  <c r="G6" i="4" s="1"/>
  <c r="G6" i="83"/>
  <c r="C55" i="83" s="1"/>
  <c r="F6" i="4" s="1"/>
  <c r="E6" i="83"/>
  <c r="C54" i="83" s="1"/>
  <c r="E6" i="4" s="1"/>
  <c r="C6" i="83"/>
  <c r="C53" i="83" s="1"/>
  <c r="D6" i="4" s="1"/>
  <c r="C5" i="83"/>
  <c r="K3" i="83"/>
  <c r="A6" i="4" s="1"/>
  <c r="H3" i="83"/>
  <c r="C79" i="4" s="1"/>
  <c r="G3" i="83"/>
  <c r="C52" i="83" s="1"/>
  <c r="C6" i="4" s="1"/>
  <c r="D3" i="83"/>
  <c r="C3" i="83"/>
  <c r="C51" i="83" s="1"/>
  <c r="B6" i="4" s="1"/>
  <c r="C2" i="83"/>
  <c r="E1" i="83"/>
  <c r="C79" i="82"/>
  <c r="I78" i="82"/>
  <c r="J78" i="82" s="1"/>
  <c r="F78" i="82"/>
  <c r="I77" i="82"/>
  <c r="J77" i="82" s="1"/>
  <c r="F77" i="82"/>
  <c r="J76" i="82"/>
  <c r="I76" i="82"/>
  <c r="F76" i="82"/>
  <c r="I75" i="82"/>
  <c r="J75" i="82" s="1"/>
  <c r="F75" i="82"/>
  <c r="I74" i="82"/>
  <c r="J74" i="82" s="1"/>
  <c r="F74" i="82"/>
  <c r="I73" i="82"/>
  <c r="J73" i="82" s="1"/>
  <c r="F73" i="82"/>
  <c r="I72" i="82"/>
  <c r="J72" i="82" s="1"/>
  <c r="F72" i="82"/>
  <c r="I71" i="82"/>
  <c r="J71" i="82" s="1"/>
  <c r="F71" i="82"/>
  <c r="C71" i="82"/>
  <c r="I70" i="82"/>
  <c r="J70" i="82" s="1"/>
  <c r="F70" i="82"/>
  <c r="I69" i="82"/>
  <c r="J69" i="82" s="1"/>
  <c r="F69" i="82"/>
  <c r="I68" i="82"/>
  <c r="J68" i="82" s="1"/>
  <c r="F68" i="82"/>
  <c r="I67" i="82"/>
  <c r="J67" i="82" s="1"/>
  <c r="F67" i="82"/>
  <c r="I66" i="82"/>
  <c r="J66" i="82" s="1"/>
  <c r="F66" i="82"/>
  <c r="I65" i="82"/>
  <c r="J65" i="82" s="1"/>
  <c r="F65" i="82"/>
  <c r="I64" i="82"/>
  <c r="J64" i="82" s="1"/>
  <c r="F64" i="82"/>
  <c r="I63" i="82"/>
  <c r="J63" i="82" s="1"/>
  <c r="F63" i="82"/>
  <c r="I62" i="82"/>
  <c r="J62" i="82" s="1"/>
  <c r="F62" i="82"/>
  <c r="I61" i="82"/>
  <c r="J61" i="82" s="1"/>
  <c r="F61" i="82"/>
  <c r="I60" i="82"/>
  <c r="J60" i="82" s="1"/>
  <c r="F60" i="82"/>
  <c r="I59" i="82"/>
  <c r="J59" i="82" s="1"/>
  <c r="F59" i="82"/>
  <c r="J58" i="82"/>
  <c r="I58" i="82"/>
  <c r="F58" i="82"/>
  <c r="I57" i="82"/>
  <c r="J57" i="82" s="1"/>
  <c r="F57" i="82"/>
  <c r="I56" i="82"/>
  <c r="J56" i="82" s="1"/>
  <c r="F56" i="82"/>
  <c r="I55" i="82"/>
  <c r="J55" i="82" s="1"/>
  <c r="F55" i="82"/>
  <c r="I54" i="82"/>
  <c r="J54" i="82" s="1"/>
  <c r="F54" i="82"/>
  <c r="I53" i="82"/>
  <c r="J53" i="82" s="1"/>
  <c r="F53" i="82"/>
  <c r="C49" i="82"/>
  <c r="C38" i="82"/>
  <c r="G33" i="82"/>
  <c r="C33" i="82"/>
  <c r="C31" i="82"/>
  <c r="C30" i="82"/>
  <c r="C28" i="82"/>
  <c r="C27" i="82"/>
  <c r="C26" i="82"/>
  <c r="C24" i="82"/>
  <c r="C22" i="82"/>
  <c r="C20" i="82"/>
  <c r="G18" i="82"/>
  <c r="C78" i="82" s="1"/>
  <c r="C18" i="82"/>
  <c r="C77" i="82" s="1"/>
  <c r="K17" i="82"/>
  <c r="C76" i="82" s="1"/>
  <c r="G17" i="82"/>
  <c r="C75" i="82" s="1"/>
  <c r="C17" i="82"/>
  <c r="C74" i="82" s="1"/>
  <c r="G16" i="82"/>
  <c r="C73" i="82" s="1"/>
  <c r="C16" i="82"/>
  <c r="C72" i="82" s="1"/>
  <c r="C14" i="82"/>
  <c r="E12" i="82"/>
  <c r="C70" i="82" s="1"/>
  <c r="C12" i="82"/>
  <c r="C68" i="82" s="1"/>
  <c r="K11" i="82"/>
  <c r="C69" i="82" s="1"/>
  <c r="I11" i="82"/>
  <c r="C67" i="82" s="1"/>
  <c r="G11" i="82"/>
  <c r="C66" i="82" s="1"/>
  <c r="E11" i="82"/>
  <c r="C65" i="82" s="1"/>
  <c r="C11" i="82"/>
  <c r="C64" i="82" s="1"/>
  <c r="K10" i="82"/>
  <c r="C63" i="82" s="1"/>
  <c r="I10" i="82"/>
  <c r="C62" i="82" s="1"/>
  <c r="G10" i="82"/>
  <c r="C61" i="82" s="1"/>
  <c r="E10" i="82"/>
  <c r="C60" i="82" s="1"/>
  <c r="C10" i="82"/>
  <c r="C59" i="82" s="1"/>
  <c r="C9" i="82"/>
  <c r="C7" i="82"/>
  <c r="C58" i="82" s="1"/>
  <c r="K6" i="82"/>
  <c r="I6" i="82"/>
  <c r="C56" i="82" s="1"/>
  <c r="G6" i="82"/>
  <c r="C55" i="82" s="1"/>
  <c r="E6" i="82"/>
  <c r="C54" i="82" s="1"/>
  <c r="C6" i="82"/>
  <c r="C53" i="82" s="1"/>
  <c r="C5" i="82"/>
  <c r="K3" i="82"/>
  <c r="H3" i="82"/>
  <c r="G3" i="82"/>
  <c r="C52" i="82" s="1"/>
  <c r="D3" i="82"/>
  <c r="C3" i="82"/>
  <c r="C51" i="82" s="1"/>
  <c r="C2" i="82"/>
  <c r="E1" i="82"/>
  <c r="C79" i="80"/>
  <c r="I78" i="80"/>
  <c r="J78" i="80" s="1"/>
  <c r="F78" i="80"/>
  <c r="I77" i="80"/>
  <c r="J77" i="80" s="1"/>
  <c r="F77" i="80"/>
  <c r="I76" i="80"/>
  <c r="J76" i="80" s="1"/>
  <c r="F76" i="80"/>
  <c r="I75" i="80"/>
  <c r="J75" i="80" s="1"/>
  <c r="F75" i="80"/>
  <c r="I74" i="80"/>
  <c r="J74" i="80" s="1"/>
  <c r="F74" i="80"/>
  <c r="I73" i="80"/>
  <c r="J73" i="80" s="1"/>
  <c r="F73" i="80"/>
  <c r="I72" i="80"/>
  <c r="J72" i="80" s="1"/>
  <c r="F72" i="80"/>
  <c r="I71" i="80"/>
  <c r="J71" i="80" s="1"/>
  <c r="F71" i="80"/>
  <c r="C71" i="80"/>
  <c r="I70" i="80"/>
  <c r="J70" i="80" s="1"/>
  <c r="F70" i="80"/>
  <c r="I69" i="80"/>
  <c r="J69" i="80" s="1"/>
  <c r="F69" i="80"/>
  <c r="I68" i="80"/>
  <c r="J68" i="80" s="1"/>
  <c r="F68" i="80"/>
  <c r="I67" i="80"/>
  <c r="J67" i="80" s="1"/>
  <c r="F67" i="80"/>
  <c r="I66" i="80"/>
  <c r="J66" i="80" s="1"/>
  <c r="F66" i="80"/>
  <c r="J65" i="80"/>
  <c r="I65" i="80"/>
  <c r="F65" i="80"/>
  <c r="I64" i="80"/>
  <c r="J64" i="80" s="1"/>
  <c r="F64" i="80"/>
  <c r="I63" i="80"/>
  <c r="J63" i="80" s="1"/>
  <c r="F63" i="80"/>
  <c r="I62" i="80"/>
  <c r="J62" i="80" s="1"/>
  <c r="F62" i="80"/>
  <c r="I61" i="80"/>
  <c r="J61" i="80" s="1"/>
  <c r="F61" i="80"/>
  <c r="I60" i="80"/>
  <c r="J60" i="80" s="1"/>
  <c r="F60" i="80"/>
  <c r="I59" i="80"/>
  <c r="J59" i="80" s="1"/>
  <c r="F59" i="80"/>
  <c r="J58" i="80"/>
  <c r="I58" i="80"/>
  <c r="F58" i="80"/>
  <c r="I57" i="80"/>
  <c r="J57" i="80" s="1"/>
  <c r="F57" i="80"/>
  <c r="I56" i="80"/>
  <c r="J56" i="80" s="1"/>
  <c r="F56" i="80"/>
  <c r="I55" i="80"/>
  <c r="J55" i="80" s="1"/>
  <c r="F55" i="80"/>
  <c r="I54" i="80"/>
  <c r="J54" i="80" s="1"/>
  <c r="F54" i="80"/>
  <c r="I53" i="80"/>
  <c r="J53" i="80" s="1"/>
  <c r="F53" i="80"/>
  <c r="C49" i="80"/>
  <c r="C38" i="80"/>
  <c r="G33" i="80"/>
  <c r="C33" i="80"/>
  <c r="C31" i="80"/>
  <c r="C30" i="80"/>
  <c r="C28" i="80"/>
  <c r="C27" i="80"/>
  <c r="C26" i="80"/>
  <c r="C24" i="80"/>
  <c r="C22" i="80"/>
  <c r="C20" i="80"/>
  <c r="G18" i="80"/>
  <c r="C78" i="80" s="1"/>
  <c r="C18" i="80"/>
  <c r="C77" i="80" s="1"/>
  <c r="K17" i="80"/>
  <c r="C76" i="80" s="1"/>
  <c r="G17" i="80"/>
  <c r="C75" i="80" s="1"/>
  <c r="C17" i="80"/>
  <c r="C74" i="80" s="1"/>
  <c r="G16" i="80"/>
  <c r="C73" i="80" s="1"/>
  <c r="C16" i="80"/>
  <c r="C72" i="80" s="1"/>
  <c r="C14" i="80"/>
  <c r="E12" i="80"/>
  <c r="C70" i="80" s="1"/>
  <c r="C12" i="80"/>
  <c r="C68" i="80" s="1"/>
  <c r="K11" i="80"/>
  <c r="C69" i="80" s="1"/>
  <c r="I11" i="80"/>
  <c r="C67" i="80" s="1"/>
  <c r="G11" i="80"/>
  <c r="C66" i="80" s="1"/>
  <c r="E11" i="80"/>
  <c r="C65" i="80" s="1"/>
  <c r="C11" i="80"/>
  <c r="C64" i="80" s="1"/>
  <c r="K10" i="80"/>
  <c r="C63" i="80" s="1"/>
  <c r="I10" i="80"/>
  <c r="C62" i="80" s="1"/>
  <c r="G10" i="80"/>
  <c r="C61" i="80" s="1"/>
  <c r="E10" i="80"/>
  <c r="C60" i="80" s="1"/>
  <c r="C10" i="80"/>
  <c r="C59" i="80" s="1"/>
  <c r="C9" i="80"/>
  <c r="C7" i="80"/>
  <c r="C58" i="80" s="1"/>
  <c r="K6" i="80"/>
  <c r="I6" i="80"/>
  <c r="C56" i="80" s="1"/>
  <c r="G6" i="80"/>
  <c r="C55" i="80" s="1"/>
  <c r="E6" i="80"/>
  <c r="C54" i="80" s="1"/>
  <c r="C6" i="80"/>
  <c r="C53" i="80" s="1"/>
  <c r="C5" i="80"/>
  <c r="K3" i="80"/>
  <c r="H3" i="80"/>
  <c r="C76" i="4" s="1"/>
  <c r="G3" i="80"/>
  <c r="C52" i="80" s="1"/>
  <c r="D3" i="80"/>
  <c r="F51" i="80" s="1"/>
  <c r="C3" i="80"/>
  <c r="C51" i="80" s="1"/>
  <c r="C2" i="80"/>
  <c r="E1" i="80"/>
  <c r="C79" i="79"/>
  <c r="I78" i="79"/>
  <c r="J78" i="79" s="1"/>
  <c r="F78" i="79"/>
  <c r="I77" i="79"/>
  <c r="J77" i="79" s="1"/>
  <c r="F77" i="79"/>
  <c r="I76" i="79"/>
  <c r="J76" i="79" s="1"/>
  <c r="F76" i="79"/>
  <c r="I75" i="79"/>
  <c r="J75" i="79" s="1"/>
  <c r="F75" i="79"/>
  <c r="I74" i="79"/>
  <c r="J74" i="79" s="1"/>
  <c r="F74" i="79"/>
  <c r="I73" i="79"/>
  <c r="J73" i="79" s="1"/>
  <c r="F73" i="79"/>
  <c r="I72" i="79"/>
  <c r="J72" i="79" s="1"/>
  <c r="F72" i="79"/>
  <c r="I71" i="79"/>
  <c r="J71" i="79" s="1"/>
  <c r="F71" i="79"/>
  <c r="C71" i="79"/>
  <c r="I70" i="79"/>
  <c r="J70" i="79" s="1"/>
  <c r="F70" i="79"/>
  <c r="I69" i="79"/>
  <c r="J69" i="79" s="1"/>
  <c r="F69" i="79"/>
  <c r="I68" i="79"/>
  <c r="J68" i="79" s="1"/>
  <c r="F68" i="79"/>
  <c r="I67" i="79"/>
  <c r="J67" i="79" s="1"/>
  <c r="F67" i="79"/>
  <c r="I66" i="79"/>
  <c r="J66" i="79" s="1"/>
  <c r="F66" i="79"/>
  <c r="I65" i="79"/>
  <c r="J65" i="79" s="1"/>
  <c r="F65" i="79"/>
  <c r="I64" i="79"/>
  <c r="J64" i="79" s="1"/>
  <c r="F64" i="79"/>
  <c r="I63" i="79"/>
  <c r="J63" i="79" s="1"/>
  <c r="F63" i="79"/>
  <c r="I62" i="79"/>
  <c r="J62" i="79" s="1"/>
  <c r="F62" i="79"/>
  <c r="I61" i="79"/>
  <c r="J61" i="79" s="1"/>
  <c r="F61" i="79"/>
  <c r="I60" i="79"/>
  <c r="J60" i="79" s="1"/>
  <c r="F60" i="79"/>
  <c r="I59" i="79"/>
  <c r="J59" i="79" s="1"/>
  <c r="F59" i="79"/>
  <c r="I58" i="79"/>
  <c r="J58" i="79" s="1"/>
  <c r="F58" i="79"/>
  <c r="I57" i="79"/>
  <c r="J57" i="79" s="1"/>
  <c r="F57" i="79"/>
  <c r="I56" i="79"/>
  <c r="J56" i="79" s="1"/>
  <c r="F56" i="79"/>
  <c r="I55" i="79"/>
  <c r="J55" i="79" s="1"/>
  <c r="F55" i="79"/>
  <c r="I54" i="79"/>
  <c r="J54" i="79" s="1"/>
  <c r="F54" i="79"/>
  <c r="I53" i="79"/>
  <c r="J53" i="79" s="1"/>
  <c r="F53" i="79"/>
  <c r="C49" i="79"/>
  <c r="C38" i="79"/>
  <c r="G33" i="79"/>
  <c r="C33" i="79"/>
  <c r="C31" i="79"/>
  <c r="C30" i="79"/>
  <c r="C28" i="79"/>
  <c r="C27" i="79"/>
  <c r="C26" i="79"/>
  <c r="C24" i="79"/>
  <c r="C22" i="79"/>
  <c r="C20" i="79"/>
  <c r="G18" i="79"/>
  <c r="C78" i="79" s="1"/>
  <c r="C18" i="79"/>
  <c r="C77" i="79" s="1"/>
  <c r="K17" i="79"/>
  <c r="C76" i="79" s="1"/>
  <c r="G17" i="79"/>
  <c r="C75" i="79" s="1"/>
  <c r="C17" i="79"/>
  <c r="C74" i="79" s="1"/>
  <c r="G16" i="79"/>
  <c r="C73" i="79" s="1"/>
  <c r="C16" i="79"/>
  <c r="C72" i="79" s="1"/>
  <c r="C14" i="79"/>
  <c r="E12" i="79"/>
  <c r="C70" i="79" s="1"/>
  <c r="C12" i="79"/>
  <c r="C68" i="79" s="1"/>
  <c r="K11" i="79"/>
  <c r="C69" i="79" s="1"/>
  <c r="I11" i="79"/>
  <c r="C67" i="79" s="1"/>
  <c r="G11" i="79"/>
  <c r="C66" i="79" s="1"/>
  <c r="E11" i="79"/>
  <c r="C65" i="79" s="1"/>
  <c r="C11" i="79"/>
  <c r="C64" i="79" s="1"/>
  <c r="K10" i="79"/>
  <c r="C63" i="79" s="1"/>
  <c r="I10" i="79"/>
  <c r="C62" i="79" s="1"/>
  <c r="G10" i="79"/>
  <c r="C61" i="79" s="1"/>
  <c r="C60" i="79"/>
  <c r="C10" i="79"/>
  <c r="C59" i="79" s="1"/>
  <c r="C9" i="79"/>
  <c r="C7" i="79"/>
  <c r="C58" i="79" s="1"/>
  <c r="K6" i="79"/>
  <c r="I6" i="79"/>
  <c r="C56" i="79" s="1"/>
  <c r="G6" i="79"/>
  <c r="C55" i="79" s="1"/>
  <c r="E6" i="79"/>
  <c r="C54" i="79" s="1"/>
  <c r="C6" i="79"/>
  <c r="C53" i="79" s="1"/>
  <c r="C5" i="79"/>
  <c r="K3" i="79"/>
  <c r="H3" i="79"/>
  <c r="I52" i="79" s="1"/>
  <c r="J52" i="79" s="1"/>
  <c r="G3" i="79"/>
  <c r="C52" i="79" s="1"/>
  <c r="D3" i="79"/>
  <c r="C3" i="79"/>
  <c r="C51" i="79" s="1"/>
  <c r="C2" i="79"/>
  <c r="E1" i="79"/>
  <c r="C79" i="78"/>
  <c r="I78" i="78"/>
  <c r="J78" i="78" s="1"/>
  <c r="F78" i="78"/>
  <c r="I77" i="78"/>
  <c r="J77" i="78" s="1"/>
  <c r="F77" i="78"/>
  <c r="I76" i="78"/>
  <c r="J76" i="78" s="1"/>
  <c r="F76" i="78"/>
  <c r="I75" i="78"/>
  <c r="J75" i="78" s="1"/>
  <c r="F75" i="78"/>
  <c r="I74" i="78"/>
  <c r="J74" i="78" s="1"/>
  <c r="F74" i="78"/>
  <c r="I73" i="78"/>
  <c r="J73" i="78" s="1"/>
  <c r="F73" i="78"/>
  <c r="I72" i="78"/>
  <c r="J72" i="78" s="1"/>
  <c r="F72" i="78"/>
  <c r="I71" i="78"/>
  <c r="J71" i="78" s="1"/>
  <c r="F71" i="78"/>
  <c r="C71" i="78"/>
  <c r="I70" i="78"/>
  <c r="J70" i="78" s="1"/>
  <c r="F70" i="78"/>
  <c r="I69" i="78"/>
  <c r="J69" i="78" s="1"/>
  <c r="F69" i="78"/>
  <c r="I68" i="78"/>
  <c r="J68" i="78" s="1"/>
  <c r="F68" i="78"/>
  <c r="I67" i="78"/>
  <c r="J67" i="78" s="1"/>
  <c r="F67" i="78"/>
  <c r="I66" i="78"/>
  <c r="J66" i="78" s="1"/>
  <c r="F66" i="78"/>
  <c r="I65" i="78"/>
  <c r="J65" i="78" s="1"/>
  <c r="F65" i="78"/>
  <c r="I64" i="78"/>
  <c r="J64" i="78" s="1"/>
  <c r="F64" i="78"/>
  <c r="I63" i="78"/>
  <c r="J63" i="78" s="1"/>
  <c r="F63" i="78"/>
  <c r="I62" i="78"/>
  <c r="J62" i="78" s="1"/>
  <c r="F62" i="78"/>
  <c r="I61" i="78"/>
  <c r="J61" i="78" s="1"/>
  <c r="F61" i="78"/>
  <c r="I60" i="78"/>
  <c r="J60" i="78" s="1"/>
  <c r="F60" i="78"/>
  <c r="I59" i="78"/>
  <c r="J59" i="78" s="1"/>
  <c r="F59" i="78"/>
  <c r="I58" i="78"/>
  <c r="J58" i="78" s="1"/>
  <c r="F58" i="78"/>
  <c r="I57" i="78"/>
  <c r="J57" i="78" s="1"/>
  <c r="F57" i="78"/>
  <c r="I56" i="78"/>
  <c r="J56" i="78" s="1"/>
  <c r="F56" i="78"/>
  <c r="I55" i="78"/>
  <c r="J55" i="78" s="1"/>
  <c r="F55" i="78"/>
  <c r="I54" i="78"/>
  <c r="J54" i="78" s="1"/>
  <c r="F54" i="78"/>
  <c r="I53" i="78"/>
  <c r="J53" i="78" s="1"/>
  <c r="F53" i="78"/>
  <c r="C49" i="78"/>
  <c r="C38" i="78"/>
  <c r="G33" i="78"/>
  <c r="C33" i="78"/>
  <c r="C31" i="78"/>
  <c r="C30" i="78"/>
  <c r="C28" i="78"/>
  <c r="C27" i="78"/>
  <c r="C26" i="78"/>
  <c r="C24" i="78"/>
  <c r="C22" i="78"/>
  <c r="C20" i="78"/>
  <c r="G18" i="78"/>
  <c r="C78" i="78" s="1"/>
  <c r="C18" i="78"/>
  <c r="C77" i="78" s="1"/>
  <c r="K17" i="78"/>
  <c r="C76" i="78" s="1"/>
  <c r="G17" i="78"/>
  <c r="C75" i="78" s="1"/>
  <c r="C17" i="78"/>
  <c r="C74" i="78" s="1"/>
  <c r="G16" i="78"/>
  <c r="C73" i="78" s="1"/>
  <c r="C16" i="78"/>
  <c r="C72" i="78" s="1"/>
  <c r="C14" i="78"/>
  <c r="E12" i="78"/>
  <c r="C70" i="78" s="1"/>
  <c r="C12" i="78"/>
  <c r="C68" i="78" s="1"/>
  <c r="K11" i="78"/>
  <c r="C69" i="78" s="1"/>
  <c r="I11" i="78"/>
  <c r="C67" i="78" s="1"/>
  <c r="G11" i="78"/>
  <c r="C66" i="78" s="1"/>
  <c r="E11" i="78"/>
  <c r="C65" i="78" s="1"/>
  <c r="C11" i="78"/>
  <c r="C64" i="78" s="1"/>
  <c r="K10" i="78"/>
  <c r="C63" i="78" s="1"/>
  <c r="I10" i="78"/>
  <c r="C62" i="78" s="1"/>
  <c r="G10" i="78"/>
  <c r="C61" i="78" s="1"/>
  <c r="E10" i="78"/>
  <c r="C60" i="78" s="1"/>
  <c r="C10" i="78"/>
  <c r="C59" i="78" s="1"/>
  <c r="C9" i="78"/>
  <c r="C7" i="78"/>
  <c r="C58" i="78" s="1"/>
  <c r="K6" i="78"/>
  <c r="I6" i="78"/>
  <c r="C56" i="78" s="1"/>
  <c r="G6" i="78"/>
  <c r="C55" i="78" s="1"/>
  <c r="E6" i="78"/>
  <c r="C54" i="78" s="1"/>
  <c r="C6" i="78"/>
  <c r="C53" i="78" s="1"/>
  <c r="C5" i="78"/>
  <c r="K3" i="78"/>
  <c r="H3" i="78"/>
  <c r="G3" i="78"/>
  <c r="C52" i="78" s="1"/>
  <c r="D3" i="78"/>
  <c r="I51" i="78" s="1"/>
  <c r="C3" i="78"/>
  <c r="C51" i="78" s="1"/>
  <c r="C2" i="78"/>
  <c r="E1" i="78"/>
  <c r="C79" i="75"/>
  <c r="I78" i="75"/>
  <c r="J78" i="75" s="1"/>
  <c r="F78" i="75"/>
  <c r="I77" i="75"/>
  <c r="J77" i="75" s="1"/>
  <c r="F77" i="75"/>
  <c r="I76" i="75"/>
  <c r="J76" i="75" s="1"/>
  <c r="F76" i="75"/>
  <c r="I75" i="75"/>
  <c r="J75" i="75" s="1"/>
  <c r="F75" i="75"/>
  <c r="I74" i="75"/>
  <c r="J74" i="75" s="1"/>
  <c r="F74" i="75"/>
  <c r="I73" i="75"/>
  <c r="J73" i="75" s="1"/>
  <c r="F73" i="75"/>
  <c r="I72" i="75"/>
  <c r="J72" i="75" s="1"/>
  <c r="F72" i="75"/>
  <c r="I71" i="75"/>
  <c r="J71" i="75" s="1"/>
  <c r="F71" i="75"/>
  <c r="C71" i="75"/>
  <c r="I70" i="75"/>
  <c r="J70" i="75" s="1"/>
  <c r="F70" i="75"/>
  <c r="I69" i="75"/>
  <c r="J69" i="75" s="1"/>
  <c r="F69" i="75"/>
  <c r="I68" i="75"/>
  <c r="J68" i="75" s="1"/>
  <c r="F68" i="75"/>
  <c r="I67" i="75"/>
  <c r="J67" i="75" s="1"/>
  <c r="F67" i="75"/>
  <c r="I66" i="75"/>
  <c r="J66" i="75" s="1"/>
  <c r="F66" i="75"/>
  <c r="I65" i="75"/>
  <c r="J65" i="75" s="1"/>
  <c r="F65" i="75"/>
  <c r="I64" i="75"/>
  <c r="J64" i="75" s="1"/>
  <c r="F64" i="75"/>
  <c r="I63" i="75"/>
  <c r="J63" i="75" s="1"/>
  <c r="F63" i="75"/>
  <c r="I62" i="75"/>
  <c r="J62" i="75" s="1"/>
  <c r="F62" i="75"/>
  <c r="I61" i="75"/>
  <c r="J61" i="75" s="1"/>
  <c r="F61" i="75"/>
  <c r="I60" i="75"/>
  <c r="J60" i="75" s="1"/>
  <c r="F60" i="75"/>
  <c r="I59" i="75"/>
  <c r="J59" i="75" s="1"/>
  <c r="F59" i="75"/>
  <c r="I58" i="75"/>
  <c r="J58" i="75" s="1"/>
  <c r="F58" i="75"/>
  <c r="I57" i="75"/>
  <c r="J57" i="75" s="1"/>
  <c r="F57" i="75"/>
  <c r="I56" i="75"/>
  <c r="J56" i="75" s="1"/>
  <c r="F56" i="75"/>
  <c r="I55" i="75"/>
  <c r="J55" i="75" s="1"/>
  <c r="F55" i="75"/>
  <c r="I54" i="75"/>
  <c r="J54" i="75" s="1"/>
  <c r="F54" i="75"/>
  <c r="I53" i="75"/>
  <c r="J53" i="75" s="1"/>
  <c r="F53" i="75"/>
  <c r="C49" i="75"/>
  <c r="C38" i="75"/>
  <c r="G33" i="75"/>
  <c r="C33" i="75"/>
  <c r="C31" i="75"/>
  <c r="C30" i="75"/>
  <c r="C28" i="75"/>
  <c r="C27" i="75"/>
  <c r="C26" i="75"/>
  <c r="C24" i="75"/>
  <c r="C22" i="75"/>
  <c r="C20" i="75"/>
  <c r="G18" i="75"/>
  <c r="C78" i="75" s="1"/>
  <c r="C18" i="75"/>
  <c r="C77" i="75" s="1"/>
  <c r="K17" i="75"/>
  <c r="C76" i="75" s="1"/>
  <c r="G17" i="75"/>
  <c r="C75" i="75" s="1"/>
  <c r="C17" i="75"/>
  <c r="C74" i="75" s="1"/>
  <c r="G16" i="75"/>
  <c r="C73" i="75" s="1"/>
  <c r="C16" i="75"/>
  <c r="C72" i="75" s="1"/>
  <c r="C14" i="75"/>
  <c r="E12" i="75"/>
  <c r="C70" i="75" s="1"/>
  <c r="C12" i="75"/>
  <c r="C68" i="75" s="1"/>
  <c r="K11" i="75"/>
  <c r="C69" i="75" s="1"/>
  <c r="I11" i="75"/>
  <c r="C67" i="75" s="1"/>
  <c r="G11" i="75"/>
  <c r="C66" i="75" s="1"/>
  <c r="E11" i="75"/>
  <c r="C65" i="75" s="1"/>
  <c r="C11" i="75"/>
  <c r="C64" i="75" s="1"/>
  <c r="K10" i="75"/>
  <c r="C63" i="75" s="1"/>
  <c r="I10" i="75"/>
  <c r="C62" i="75" s="1"/>
  <c r="G10" i="75"/>
  <c r="C61" i="75" s="1"/>
  <c r="E10" i="75"/>
  <c r="C60" i="75" s="1"/>
  <c r="C10" i="75"/>
  <c r="C59" i="75" s="1"/>
  <c r="C9" i="75"/>
  <c r="C7" i="75"/>
  <c r="C58" i="75" s="1"/>
  <c r="K6" i="75"/>
  <c r="I6" i="75"/>
  <c r="C56" i="75" s="1"/>
  <c r="G6" i="75"/>
  <c r="C55" i="75" s="1"/>
  <c r="E6" i="75"/>
  <c r="C54" i="75" s="1"/>
  <c r="C6" i="75"/>
  <c r="C53" i="75" s="1"/>
  <c r="C5" i="75"/>
  <c r="K3" i="75"/>
  <c r="H3" i="75"/>
  <c r="G3" i="75"/>
  <c r="C52" i="75" s="1"/>
  <c r="D3" i="75"/>
  <c r="B71" i="4" s="1"/>
  <c r="C3" i="75"/>
  <c r="C51" i="75" s="1"/>
  <c r="C2" i="75"/>
  <c r="E1" i="75"/>
  <c r="C79" i="74"/>
  <c r="I78" i="74"/>
  <c r="J78" i="74" s="1"/>
  <c r="F78" i="74"/>
  <c r="I77" i="74"/>
  <c r="J77" i="74" s="1"/>
  <c r="F77" i="74"/>
  <c r="I76" i="74"/>
  <c r="J76" i="74" s="1"/>
  <c r="F76" i="74"/>
  <c r="I75" i="74"/>
  <c r="J75" i="74" s="1"/>
  <c r="F75" i="74"/>
  <c r="I74" i="74"/>
  <c r="J74" i="74" s="1"/>
  <c r="F74" i="74"/>
  <c r="I73" i="74"/>
  <c r="J73" i="74" s="1"/>
  <c r="F73" i="74"/>
  <c r="I72" i="74"/>
  <c r="J72" i="74" s="1"/>
  <c r="F72" i="74"/>
  <c r="I71" i="74"/>
  <c r="J71" i="74" s="1"/>
  <c r="F71" i="74"/>
  <c r="C71" i="74"/>
  <c r="I70" i="74"/>
  <c r="J70" i="74" s="1"/>
  <c r="F70" i="74"/>
  <c r="I69" i="74"/>
  <c r="J69" i="74" s="1"/>
  <c r="F69" i="74"/>
  <c r="I68" i="74"/>
  <c r="J68" i="74" s="1"/>
  <c r="F68" i="74"/>
  <c r="I67" i="74"/>
  <c r="J67" i="74" s="1"/>
  <c r="F67" i="74"/>
  <c r="I66" i="74"/>
  <c r="J66" i="74" s="1"/>
  <c r="F66" i="74"/>
  <c r="I65" i="74"/>
  <c r="J65" i="74" s="1"/>
  <c r="F65" i="74"/>
  <c r="I64" i="74"/>
  <c r="J64" i="74" s="1"/>
  <c r="F64" i="74"/>
  <c r="I63" i="74"/>
  <c r="J63" i="74" s="1"/>
  <c r="F63" i="74"/>
  <c r="I62" i="74"/>
  <c r="J62" i="74" s="1"/>
  <c r="F62" i="74"/>
  <c r="I61" i="74"/>
  <c r="J61" i="74" s="1"/>
  <c r="F61" i="74"/>
  <c r="I60" i="74"/>
  <c r="J60" i="74" s="1"/>
  <c r="F60" i="74"/>
  <c r="I59" i="74"/>
  <c r="J59" i="74" s="1"/>
  <c r="F59" i="74"/>
  <c r="I58" i="74"/>
  <c r="J58" i="74" s="1"/>
  <c r="F58" i="74"/>
  <c r="I57" i="74"/>
  <c r="J57" i="74" s="1"/>
  <c r="F57" i="74"/>
  <c r="I56" i="74"/>
  <c r="J56" i="74" s="1"/>
  <c r="F56" i="74"/>
  <c r="I55" i="74"/>
  <c r="J55" i="74" s="1"/>
  <c r="F55" i="74"/>
  <c r="I54" i="74"/>
  <c r="J54" i="74" s="1"/>
  <c r="F54" i="74"/>
  <c r="I53" i="74"/>
  <c r="J53" i="74" s="1"/>
  <c r="F53" i="74"/>
  <c r="C49" i="74"/>
  <c r="C38" i="74"/>
  <c r="G33" i="74"/>
  <c r="C33" i="74"/>
  <c r="C31" i="74"/>
  <c r="C30" i="74"/>
  <c r="C28" i="74"/>
  <c r="C27" i="74"/>
  <c r="C26" i="74"/>
  <c r="C24" i="74"/>
  <c r="C22" i="74"/>
  <c r="C20" i="74"/>
  <c r="G18" i="74"/>
  <c r="C78" i="74" s="1"/>
  <c r="C18" i="74"/>
  <c r="C77" i="74" s="1"/>
  <c r="K17" i="74"/>
  <c r="C76" i="74" s="1"/>
  <c r="G17" i="74"/>
  <c r="C75" i="74" s="1"/>
  <c r="C17" i="74"/>
  <c r="C74" i="74" s="1"/>
  <c r="G16" i="74"/>
  <c r="C73" i="74" s="1"/>
  <c r="C16" i="74"/>
  <c r="C72" i="74" s="1"/>
  <c r="C14" i="74"/>
  <c r="E12" i="74"/>
  <c r="C70" i="74" s="1"/>
  <c r="C12" i="74"/>
  <c r="C68" i="74" s="1"/>
  <c r="K11" i="74"/>
  <c r="C69" i="74" s="1"/>
  <c r="I11" i="74"/>
  <c r="C67" i="74" s="1"/>
  <c r="G11" i="74"/>
  <c r="C66" i="74" s="1"/>
  <c r="E11" i="74"/>
  <c r="C65" i="74" s="1"/>
  <c r="C11" i="74"/>
  <c r="C64" i="74" s="1"/>
  <c r="K10" i="74"/>
  <c r="C63" i="74" s="1"/>
  <c r="I10" i="74"/>
  <c r="C62" i="74" s="1"/>
  <c r="G10" i="74"/>
  <c r="C61" i="74" s="1"/>
  <c r="E10" i="74"/>
  <c r="C60" i="74" s="1"/>
  <c r="C10" i="74"/>
  <c r="C59" i="74" s="1"/>
  <c r="C9" i="74"/>
  <c r="C7" i="74"/>
  <c r="C58" i="74" s="1"/>
  <c r="K6" i="74"/>
  <c r="I6" i="74"/>
  <c r="C56" i="74" s="1"/>
  <c r="G6" i="74"/>
  <c r="C55" i="74" s="1"/>
  <c r="E6" i="74"/>
  <c r="C54" i="74" s="1"/>
  <c r="C6" i="74"/>
  <c r="C53" i="74" s="1"/>
  <c r="C5" i="74"/>
  <c r="K3" i="74"/>
  <c r="H3" i="74"/>
  <c r="G3" i="74"/>
  <c r="C52" i="74" s="1"/>
  <c r="D3" i="74"/>
  <c r="B70" i="4" s="1"/>
  <c r="C3" i="74"/>
  <c r="C51" i="74" s="1"/>
  <c r="C2" i="74"/>
  <c r="E1" i="74"/>
  <c r="C79" i="73"/>
  <c r="I78" i="73"/>
  <c r="J78" i="73" s="1"/>
  <c r="F78" i="73"/>
  <c r="I77" i="73"/>
  <c r="J77" i="73" s="1"/>
  <c r="F77" i="73"/>
  <c r="I76" i="73"/>
  <c r="J76" i="73" s="1"/>
  <c r="F76" i="73"/>
  <c r="I75" i="73"/>
  <c r="J75" i="73" s="1"/>
  <c r="F75" i="73"/>
  <c r="I74" i="73"/>
  <c r="J74" i="73" s="1"/>
  <c r="F74" i="73"/>
  <c r="I73" i="73"/>
  <c r="J73" i="73" s="1"/>
  <c r="F73" i="73"/>
  <c r="I72" i="73"/>
  <c r="J72" i="73" s="1"/>
  <c r="F72" i="73"/>
  <c r="I71" i="73"/>
  <c r="J71" i="73" s="1"/>
  <c r="F71" i="73"/>
  <c r="C71" i="73"/>
  <c r="I70" i="73"/>
  <c r="J70" i="73" s="1"/>
  <c r="F70" i="73"/>
  <c r="I69" i="73"/>
  <c r="J69" i="73" s="1"/>
  <c r="F69" i="73"/>
  <c r="I68" i="73"/>
  <c r="J68" i="73" s="1"/>
  <c r="F68" i="73"/>
  <c r="I67" i="73"/>
  <c r="J67" i="73" s="1"/>
  <c r="F67" i="73"/>
  <c r="I66" i="73"/>
  <c r="J66" i="73" s="1"/>
  <c r="F66" i="73"/>
  <c r="I65" i="73"/>
  <c r="J65" i="73" s="1"/>
  <c r="F65" i="73"/>
  <c r="I64" i="73"/>
  <c r="J64" i="73" s="1"/>
  <c r="F64" i="73"/>
  <c r="I63" i="73"/>
  <c r="J63" i="73" s="1"/>
  <c r="F63" i="73"/>
  <c r="I62" i="73"/>
  <c r="J62" i="73" s="1"/>
  <c r="F62" i="73"/>
  <c r="I61" i="73"/>
  <c r="J61" i="73" s="1"/>
  <c r="F61" i="73"/>
  <c r="I60" i="73"/>
  <c r="J60" i="73" s="1"/>
  <c r="F60" i="73"/>
  <c r="I59" i="73"/>
  <c r="J59" i="73" s="1"/>
  <c r="F59" i="73"/>
  <c r="J58" i="73"/>
  <c r="I58" i="73"/>
  <c r="F58" i="73"/>
  <c r="I57" i="73"/>
  <c r="J57" i="73" s="1"/>
  <c r="F57" i="73"/>
  <c r="I56" i="73"/>
  <c r="J56" i="73" s="1"/>
  <c r="F56" i="73"/>
  <c r="I55" i="73"/>
  <c r="J55" i="73" s="1"/>
  <c r="F55" i="73"/>
  <c r="I54" i="73"/>
  <c r="J54" i="73" s="1"/>
  <c r="F54" i="73"/>
  <c r="I53" i="73"/>
  <c r="J53" i="73" s="1"/>
  <c r="F53" i="73"/>
  <c r="C49" i="73"/>
  <c r="C38" i="73"/>
  <c r="G33" i="73"/>
  <c r="C33" i="73"/>
  <c r="C31" i="73"/>
  <c r="C30" i="73"/>
  <c r="C28" i="73"/>
  <c r="C27" i="73"/>
  <c r="C26" i="73"/>
  <c r="C24" i="73"/>
  <c r="C22" i="73"/>
  <c r="C20" i="73"/>
  <c r="G18" i="73"/>
  <c r="C78" i="73" s="1"/>
  <c r="C18" i="73"/>
  <c r="C77" i="73" s="1"/>
  <c r="K17" i="73"/>
  <c r="C76" i="73" s="1"/>
  <c r="G17" i="73"/>
  <c r="C75" i="73" s="1"/>
  <c r="C17" i="73"/>
  <c r="C74" i="73" s="1"/>
  <c r="G16" i="73"/>
  <c r="C73" i="73" s="1"/>
  <c r="C16" i="73"/>
  <c r="C72" i="73" s="1"/>
  <c r="C14" i="73"/>
  <c r="E12" i="73"/>
  <c r="C70" i="73" s="1"/>
  <c r="C12" i="73"/>
  <c r="C68" i="73" s="1"/>
  <c r="K11" i="73"/>
  <c r="C69" i="73" s="1"/>
  <c r="I11" i="73"/>
  <c r="C67" i="73" s="1"/>
  <c r="G11" i="73"/>
  <c r="C66" i="73" s="1"/>
  <c r="E11" i="73"/>
  <c r="C65" i="73" s="1"/>
  <c r="C11" i="73"/>
  <c r="C64" i="73" s="1"/>
  <c r="K10" i="73"/>
  <c r="C63" i="73" s="1"/>
  <c r="I10" i="73"/>
  <c r="C62" i="73" s="1"/>
  <c r="G10" i="73"/>
  <c r="C61" i="73" s="1"/>
  <c r="E10" i="73"/>
  <c r="C60" i="73" s="1"/>
  <c r="C10" i="73"/>
  <c r="C59" i="73" s="1"/>
  <c r="C9" i="73"/>
  <c r="C7" i="73"/>
  <c r="C58" i="73" s="1"/>
  <c r="K6" i="73"/>
  <c r="I6" i="73"/>
  <c r="C56" i="73" s="1"/>
  <c r="G6" i="73"/>
  <c r="C55" i="73" s="1"/>
  <c r="E6" i="73"/>
  <c r="C54" i="73" s="1"/>
  <c r="C6" i="73"/>
  <c r="C53" i="73" s="1"/>
  <c r="C5" i="73"/>
  <c r="K3" i="73"/>
  <c r="H3" i="73"/>
  <c r="G3" i="73"/>
  <c r="C52" i="73" s="1"/>
  <c r="D3" i="73"/>
  <c r="C3" i="73"/>
  <c r="C51" i="73" s="1"/>
  <c r="C2" i="73"/>
  <c r="E1" i="73"/>
  <c r="C79" i="71"/>
  <c r="I78" i="71"/>
  <c r="J78" i="71" s="1"/>
  <c r="F78" i="71"/>
  <c r="I77" i="71"/>
  <c r="J77" i="71" s="1"/>
  <c r="F77" i="71"/>
  <c r="I76" i="71"/>
  <c r="J76" i="71" s="1"/>
  <c r="F76" i="71"/>
  <c r="J75" i="71"/>
  <c r="I75" i="71"/>
  <c r="F75" i="71"/>
  <c r="I74" i="71"/>
  <c r="J74" i="71" s="1"/>
  <c r="F74" i="71"/>
  <c r="I73" i="71"/>
  <c r="J73" i="71" s="1"/>
  <c r="F73" i="71"/>
  <c r="I72" i="71"/>
  <c r="J72" i="71" s="1"/>
  <c r="F72" i="71"/>
  <c r="I71" i="71"/>
  <c r="J71" i="71" s="1"/>
  <c r="F71" i="71"/>
  <c r="C71" i="71"/>
  <c r="I70" i="71"/>
  <c r="J70" i="71" s="1"/>
  <c r="F70" i="71"/>
  <c r="I69" i="71"/>
  <c r="J69" i="71" s="1"/>
  <c r="F69" i="71"/>
  <c r="I68" i="71"/>
  <c r="J68" i="71" s="1"/>
  <c r="F68" i="71"/>
  <c r="I67" i="71"/>
  <c r="J67" i="71" s="1"/>
  <c r="F67" i="71"/>
  <c r="I66" i="71"/>
  <c r="J66" i="71" s="1"/>
  <c r="F66" i="71"/>
  <c r="I65" i="71"/>
  <c r="J65" i="71" s="1"/>
  <c r="F65" i="71"/>
  <c r="I64" i="71"/>
  <c r="J64" i="71" s="1"/>
  <c r="F64" i="71"/>
  <c r="I63" i="71"/>
  <c r="J63" i="71" s="1"/>
  <c r="F63" i="71"/>
  <c r="I62" i="71"/>
  <c r="J62" i="71" s="1"/>
  <c r="F62" i="71"/>
  <c r="I61" i="71"/>
  <c r="J61" i="71" s="1"/>
  <c r="F61" i="71"/>
  <c r="I60" i="71"/>
  <c r="J60" i="71" s="1"/>
  <c r="F60" i="71"/>
  <c r="I59" i="71"/>
  <c r="J59" i="71" s="1"/>
  <c r="F59" i="71"/>
  <c r="I58" i="71"/>
  <c r="J58" i="71" s="1"/>
  <c r="F58" i="71"/>
  <c r="I57" i="71"/>
  <c r="J57" i="71" s="1"/>
  <c r="F57" i="71"/>
  <c r="I56" i="71"/>
  <c r="J56" i="71" s="1"/>
  <c r="F56" i="71"/>
  <c r="I55" i="71"/>
  <c r="J55" i="71" s="1"/>
  <c r="F55" i="71"/>
  <c r="I54" i="71"/>
  <c r="J54" i="71" s="1"/>
  <c r="F54" i="71"/>
  <c r="I53" i="71"/>
  <c r="J53" i="71" s="1"/>
  <c r="F53" i="71"/>
  <c r="C49" i="71"/>
  <c r="C38" i="71"/>
  <c r="G33" i="71"/>
  <c r="C33" i="71"/>
  <c r="C31" i="71"/>
  <c r="C30" i="71"/>
  <c r="C28" i="71"/>
  <c r="C27" i="71"/>
  <c r="C26" i="71"/>
  <c r="C24" i="71"/>
  <c r="C22" i="71"/>
  <c r="C20" i="71"/>
  <c r="G18" i="71"/>
  <c r="C78" i="71" s="1"/>
  <c r="C18" i="71"/>
  <c r="C77" i="71" s="1"/>
  <c r="K17" i="71"/>
  <c r="C76" i="71" s="1"/>
  <c r="G17" i="71"/>
  <c r="C75" i="71" s="1"/>
  <c r="C17" i="71"/>
  <c r="C74" i="71" s="1"/>
  <c r="G16" i="71"/>
  <c r="C73" i="71" s="1"/>
  <c r="C16" i="71"/>
  <c r="C72" i="71" s="1"/>
  <c r="C14" i="71"/>
  <c r="E12" i="71"/>
  <c r="C70" i="71" s="1"/>
  <c r="C12" i="71"/>
  <c r="C68" i="71" s="1"/>
  <c r="K11" i="71"/>
  <c r="C69" i="71" s="1"/>
  <c r="I11" i="71"/>
  <c r="C67" i="71" s="1"/>
  <c r="G11" i="71"/>
  <c r="C66" i="71" s="1"/>
  <c r="E11" i="71"/>
  <c r="C65" i="71" s="1"/>
  <c r="C11" i="71"/>
  <c r="C64" i="71" s="1"/>
  <c r="K10" i="71"/>
  <c r="C63" i="71" s="1"/>
  <c r="I10" i="71"/>
  <c r="C62" i="71" s="1"/>
  <c r="G10" i="71"/>
  <c r="C61" i="71" s="1"/>
  <c r="E10" i="71"/>
  <c r="C60" i="71" s="1"/>
  <c r="C10" i="71"/>
  <c r="C59" i="71" s="1"/>
  <c r="C9" i="71"/>
  <c r="C7" i="71"/>
  <c r="C58" i="71" s="1"/>
  <c r="K6" i="71"/>
  <c r="I6" i="71"/>
  <c r="C56" i="71" s="1"/>
  <c r="G6" i="71"/>
  <c r="C55" i="71" s="1"/>
  <c r="E6" i="71"/>
  <c r="C54" i="71" s="1"/>
  <c r="C6" i="71"/>
  <c r="C53" i="71" s="1"/>
  <c r="C5" i="71"/>
  <c r="K3" i="71"/>
  <c r="H3" i="71"/>
  <c r="C67" i="4" s="1"/>
  <c r="G3" i="71"/>
  <c r="C52" i="71" s="1"/>
  <c r="D3" i="71"/>
  <c r="I51" i="71" s="1"/>
  <c r="C3" i="71"/>
  <c r="C51" i="71" s="1"/>
  <c r="C2" i="71"/>
  <c r="E1" i="71"/>
  <c r="C79" i="70"/>
  <c r="I78" i="70"/>
  <c r="J78" i="70" s="1"/>
  <c r="F78" i="70"/>
  <c r="J77" i="70"/>
  <c r="I77" i="70"/>
  <c r="F77" i="70"/>
  <c r="I76" i="70"/>
  <c r="J76" i="70" s="1"/>
  <c r="F76" i="70"/>
  <c r="I75" i="70"/>
  <c r="J75" i="70" s="1"/>
  <c r="F75" i="70"/>
  <c r="I74" i="70"/>
  <c r="J74" i="70" s="1"/>
  <c r="F74" i="70"/>
  <c r="I73" i="70"/>
  <c r="J73" i="70" s="1"/>
  <c r="F73" i="70"/>
  <c r="I72" i="70"/>
  <c r="J72" i="70" s="1"/>
  <c r="F72" i="70"/>
  <c r="I71" i="70"/>
  <c r="J71" i="70" s="1"/>
  <c r="F71" i="70"/>
  <c r="C71" i="70"/>
  <c r="J70" i="70"/>
  <c r="I70" i="70"/>
  <c r="F70" i="70"/>
  <c r="I69" i="70"/>
  <c r="J69" i="70" s="1"/>
  <c r="F69" i="70"/>
  <c r="I68" i="70"/>
  <c r="J68" i="70" s="1"/>
  <c r="F68" i="70"/>
  <c r="I67" i="70"/>
  <c r="J67" i="70" s="1"/>
  <c r="F67" i="70"/>
  <c r="I66" i="70"/>
  <c r="J66" i="70" s="1"/>
  <c r="F66" i="70"/>
  <c r="I65" i="70"/>
  <c r="J65" i="70" s="1"/>
  <c r="F65" i="70"/>
  <c r="I64" i="70"/>
  <c r="J64" i="70" s="1"/>
  <c r="F64" i="70"/>
  <c r="I63" i="70"/>
  <c r="J63" i="70" s="1"/>
  <c r="F63" i="70"/>
  <c r="I62" i="70"/>
  <c r="J62" i="70" s="1"/>
  <c r="F62" i="70"/>
  <c r="I61" i="70"/>
  <c r="J61" i="70" s="1"/>
  <c r="F61" i="70"/>
  <c r="I60" i="70"/>
  <c r="J60" i="70" s="1"/>
  <c r="F60" i="70"/>
  <c r="I59" i="70"/>
  <c r="J59" i="70" s="1"/>
  <c r="F59" i="70"/>
  <c r="J58" i="70"/>
  <c r="I58" i="70"/>
  <c r="F58" i="70"/>
  <c r="I57" i="70"/>
  <c r="J57" i="70" s="1"/>
  <c r="F57" i="70"/>
  <c r="I56" i="70"/>
  <c r="J56" i="70" s="1"/>
  <c r="F56" i="70"/>
  <c r="I55" i="70"/>
  <c r="J55" i="70" s="1"/>
  <c r="F55" i="70"/>
  <c r="I54" i="70"/>
  <c r="J54" i="70" s="1"/>
  <c r="F54" i="70"/>
  <c r="I53" i="70"/>
  <c r="J53" i="70" s="1"/>
  <c r="F53" i="70"/>
  <c r="C49" i="70"/>
  <c r="C38" i="70"/>
  <c r="G33" i="70"/>
  <c r="C33" i="70"/>
  <c r="C31" i="70"/>
  <c r="C30" i="70"/>
  <c r="C28" i="70"/>
  <c r="C27" i="70"/>
  <c r="C26" i="70"/>
  <c r="C24" i="70"/>
  <c r="C22" i="70"/>
  <c r="C20" i="70"/>
  <c r="G18" i="70"/>
  <c r="C78" i="70" s="1"/>
  <c r="C18" i="70"/>
  <c r="C77" i="70" s="1"/>
  <c r="K17" i="70"/>
  <c r="C76" i="70" s="1"/>
  <c r="G17" i="70"/>
  <c r="C75" i="70" s="1"/>
  <c r="C17" i="70"/>
  <c r="C74" i="70" s="1"/>
  <c r="G16" i="70"/>
  <c r="C73" i="70" s="1"/>
  <c r="C16" i="70"/>
  <c r="C72" i="70" s="1"/>
  <c r="C14" i="70"/>
  <c r="E12" i="70"/>
  <c r="C70" i="70" s="1"/>
  <c r="C12" i="70"/>
  <c r="C68" i="70" s="1"/>
  <c r="K11" i="70"/>
  <c r="C69" i="70" s="1"/>
  <c r="I11" i="70"/>
  <c r="C67" i="70" s="1"/>
  <c r="G11" i="70"/>
  <c r="C66" i="70" s="1"/>
  <c r="E11" i="70"/>
  <c r="C65" i="70" s="1"/>
  <c r="C11" i="70"/>
  <c r="C64" i="70" s="1"/>
  <c r="K10" i="70"/>
  <c r="C63" i="70" s="1"/>
  <c r="I10" i="70"/>
  <c r="C62" i="70" s="1"/>
  <c r="G10" i="70"/>
  <c r="C61" i="70" s="1"/>
  <c r="E10" i="70"/>
  <c r="C60" i="70" s="1"/>
  <c r="C10" i="70"/>
  <c r="C59" i="70" s="1"/>
  <c r="C9" i="70"/>
  <c r="C7" i="70"/>
  <c r="C58" i="70" s="1"/>
  <c r="K6" i="70"/>
  <c r="I6" i="70"/>
  <c r="C56" i="70" s="1"/>
  <c r="G6" i="70"/>
  <c r="C55" i="70" s="1"/>
  <c r="E6" i="70"/>
  <c r="C54" i="70" s="1"/>
  <c r="C6" i="70"/>
  <c r="C53" i="70" s="1"/>
  <c r="C5" i="70"/>
  <c r="K3" i="70"/>
  <c r="H3" i="70"/>
  <c r="C66" i="4" s="1"/>
  <c r="G3" i="70"/>
  <c r="C52" i="70" s="1"/>
  <c r="D3" i="70"/>
  <c r="F51" i="70" s="1"/>
  <c r="C3" i="70"/>
  <c r="C51" i="70" s="1"/>
  <c r="C2" i="70"/>
  <c r="E1" i="70"/>
  <c r="C79" i="69"/>
  <c r="I78" i="69"/>
  <c r="J78" i="69" s="1"/>
  <c r="F78" i="69"/>
  <c r="I77" i="69"/>
  <c r="J77" i="69" s="1"/>
  <c r="F77" i="69"/>
  <c r="I76" i="69"/>
  <c r="J76" i="69" s="1"/>
  <c r="F76" i="69"/>
  <c r="I75" i="69"/>
  <c r="J75" i="69" s="1"/>
  <c r="F75" i="69"/>
  <c r="I74" i="69"/>
  <c r="J74" i="69" s="1"/>
  <c r="F74" i="69"/>
  <c r="I73" i="69"/>
  <c r="J73" i="69" s="1"/>
  <c r="F73" i="69"/>
  <c r="I72" i="69"/>
  <c r="J72" i="69" s="1"/>
  <c r="F72" i="69"/>
  <c r="I71" i="69"/>
  <c r="J71" i="69" s="1"/>
  <c r="F71" i="69"/>
  <c r="C71" i="69"/>
  <c r="I70" i="69"/>
  <c r="J70" i="69" s="1"/>
  <c r="F70" i="69"/>
  <c r="I69" i="69"/>
  <c r="J69" i="69" s="1"/>
  <c r="F69" i="69"/>
  <c r="I68" i="69"/>
  <c r="J68" i="69" s="1"/>
  <c r="F68" i="69"/>
  <c r="I67" i="69"/>
  <c r="J67" i="69" s="1"/>
  <c r="F67" i="69"/>
  <c r="I66" i="69"/>
  <c r="J66" i="69" s="1"/>
  <c r="F66" i="69"/>
  <c r="I65" i="69"/>
  <c r="J65" i="69" s="1"/>
  <c r="F65" i="69"/>
  <c r="I64" i="69"/>
  <c r="J64" i="69" s="1"/>
  <c r="F64" i="69"/>
  <c r="I63" i="69"/>
  <c r="J63" i="69" s="1"/>
  <c r="F63" i="69"/>
  <c r="I62" i="69"/>
  <c r="J62" i="69" s="1"/>
  <c r="F62" i="69"/>
  <c r="I61" i="69"/>
  <c r="J61" i="69" s="1"/>
  <c r="F61" i="69"/>
  <c r="I60" i="69"/>
  <c r="J60" i="69" s="1"/>
  <c r="F60" i="69"/>
  <c r="I59" i="69"/>
  <c r="J59" i="69" s="1"/>
  <c r="F59" i="69"/>
  <c r="I58" i="69"/>
  <c r="J58" i="69" s="1"/>
  <c r="F58" i="69"/>
  <c r="I57" i="69"/>
  <c r="J57" i="69" s="1"/>
  <c r="F57" i="69"/>
  <c r="I56" i="69"/>
  <c r="J56" i="69" s="1"/>
  <c r="F56" i="69"/>
  <c r="I55" i="69"/>
  <c r="J55" i="69" s="1"/>
  <c r="F55" i="69"/>
  <c r="I54" i="69"/>
  <c r="J54" i="69" s="1"/>
  <c r="F54" i="69"/>
  <c r="I53" i="69"/>
  <c r="J53" i="69" s="1"/>
  <c r="F53" i="69"/>
  <c r="C49" i="69"/>
  <c r="C38" i="69"/>
  <c r="G33" i="69"/>
  <c r="C33" i="69"/>
  <c r="C31" i="69"/>
  <c r="C30" i="69"/>
  <c r="C28" i="69"/>
  <c r="C27" i="69"/>
  <c r="C26" i="69"/>
  <c r="C24" i="69"/>
  <c r="C22" i="69"/>
  <c r="C20" i="69"/>
  <c r="G18" i="69"/>
  <c r="C78" i="69" s="1"/>
  <c r="C18" i="69"/>
  <c r="C77" i="69" s="1"/>
  <c r="K17" i="69"/>
  <c r="C76" i="69" s="1"/>
  <c r="G17" i="69"/>
  <c r="C75" i="69" s="1"/>
  <c r="C17" i="69"/>
  <c r="C74" i="69" s="1"/>
  <c r="G16" i="69"/>
  <c r="C73" i="69" s="1"/>
  <c r="C16" i="69"/>
  <c r="C72" i="69" s="1"/>
  <c r="C14" i="69"/>
  <c r="E12" i="69"/>
  <c r="C70" i="69" s="1"/>
  <c r="C12" i="69"/>
  <c r="C68" i="69" s="1"/>
  <c r="K11" i="69"/>
  <c r="C69" i="69" s="1"/>
  <c r="I11" i="69"/>
  <c r="C67" i="69" s="1"/>
  <c r="G11" i="69"/>
  <c r="C66" i="69" s="1"/>
  <c r="E11" i="69"/>
  <c r="C65" i="69" s="1"/>
  <c r="C11" i="69"/>
  <c r="C64" i="69" s="1"/>
  <c r="K10" i="69"/>
  <c r="C63" i="69" s="1"/>
  <c r="I10" i="69"/>
  <c r="C62" i="69" s="1"/>
  <c r="G10" i="69"/>
  <c r="C61" i="69" s="1"/>
  <c r="E10" i="69"/>
  <c r="C60" i="69" s="1"/>
  <c r="C10" i="69"/>
  <c r="C59" i="69" s="1"/>
  <c r="C9" i="69"/>
  <c r="C7" i="69"/>
  <c r="C58" i="69" s="1"/>
  <c r="K6" i="69"/>
  <c r="I6" i="69"/>
  <c r="C56" i="69" s="1"/>
  <c r="G6" i="69"/>
  <c r="C55" i="69" s="1"/>
  <c r="E6" i="69"/>
  <c r="C54" i="69" s="1"/>
  <c r="C6" i="69"/>
  <c r="C53" i="69" s="1"/>
  <c r="C5" i="69"/>
  <c r="K3" i="69"/>
  <c r="H3" i="69"/>
  <c r="C65" i="4" s="1"/>
  <c r="G3" i="69"/>
  <c r="C52" i="69" s="1"/>
  <c r="D3" i="69"/>
  <c r="C3" i="69"/>
  <c r="C51" i="69" s="1"/>
  <c r="C2" i="69"/>
  <c r="E1" i="69"/>
  <c r="C79" i="67"/>
  <c r="I78" i="67"/>
  <c r="J78" i="67" s="1"/>
  <c r="F78" i="67"/>
  <c r="J77" i="67"/>
  <c r="I77" i="67"/>
  <c r="F77" i="67"/>
  <c r="I76" i="67"/>
  <c r="J76" i="67" s="1"/>
  <c r="F76" i="67"/>
  <c r="I75" i="67"/>
  <c r="J75" i="67" s="1"/>
  <c r="F75" i="67"/>
  <c r="I74" i="67"/>
  <c r="J74" i="67" s="1"/>
  <c r="F74" i="67"/>
  <c r="I73" i="67"/>
  <c r="J73" i="67" s="1"/>
  <c r="F73" i="67"/>
  <c r="I72" i="67"/>
  <c r="J72" i="67" s="1"/>
  <c r="F72" i="67"/>
  <c r="I71" i="67"/>
  <c r="J71" i="67" s="1"/>
  <c r="F71" i="67"/>
  <c r="C71" i="67"/>
  <c r="I70" i="67"/>
  <c r="J70" i="67" s="1"/>
  <c r="F70" i="67"/>
  <c r="I69" i="67"/>
  <c r="J69" i="67" s="1"/>
  <c r="F69" i="67"/>
  <c r="I68" i="67"/>
  <c r="J68" i="67" s="1"/>
  <c r="F68" i="67"/>
  <c r="I67" i="67"/>
  <c r="J67" i="67" s="1"/>
  <c r="F67" i="67"/>
  <c r="I66" i="67"/>
  <c r="J66" i="67" s="1"/>
  <c r="F66" i="67"/>
  <c r="I65" i="67"/>
  <c r="J65" i="67" s="1"/>
  <c r="F65" i="67"/>
  <c r="I64" i="67"/>
  <c r="J64" i="67" s="1"/>
  <c r="F64" i="67"/>
  <c r="I63" i="67"/>
  <c r="J63" i="67" s="1"/>
  <c r="F63" i="67"/>
  <c r="I62" i="67"/>
  <c r="J62" i="67" s="1"/>
  <c r="F62" i="67"/>
  <c r="I61" i="67"/>
  <c r="J61" i="67" s="1"/>
  <c r="F61" i="67"/>
  <c r="I60" i="67"/>
  <c r="J60" i="67" s="1"/>
  <c r="F60" i="67"/>
  <c r="I59" i="67"/>
  <c r="J59" i="67" s="1"/>
  <c r="F59" i="67"/>
  <c r="J58" i="67"/>
  <c r="I58" i="67"/>
  <c r="F58" i="67"/>
  <c r="I57" i="67"/>
  <c r="J57" i="67" s="1"/>
  <c r="F57" i="67"/>
  <c r="I56" i="67"/>
  <c r="J56" i="67" s="1"/>
  <c r="F56" i="67"/>
  <c r="I55" i="67"/>
  <c r="J55" i="67" s="1"/>
  <c r="F55" i="67"/>
  <c r="I54" i="67"/>
  <c r="J54" i="67" s="1"/>
  <c r="F54" i="67"/>
  <c r="I53" i="67"/>
  <c r="J53" i="67" s="1"/>
  <c r="F53" i="67"/>
  <c r="C49" i="67"/>
  <c r="C38" i="67"/>
  <c r="G33" i="67"/>
  <c r="C33" i="67"/>
  <c r="C31" i="67"/>
  <c r="C30" i="67"/>
  <c r="C28" i="67"/>
  <c r="C27" i="67"/>
  <c r="C26" i="67"/>
  <c r="C24" i="67"/>
  <c r="C22" i="67"/>
  <c r="C20" i="67"/>
  <c r="G18" i="67"/>
  <c r="C78" i="67" s="1"/>
  <c r="C18" i="67"/>
  <c r="C77" i="67" s="1"/>
  <c r="K17" i="67"/>
  <c r="C76" i="67" s="1"/>
  <c r="G17" i="67"/>
  <c r="C75" i="67" s="1"/>
  <c r="C17" i="67"/>
  <c r="C74" i="67" s="1"/>
  <c r="G16" i="67"/>
  <c r="C73" i="67" s="1"/>
  <c r="C16" i="67"/>
  <c r="C72" i="67" s="1"/>
  <c r="C14" i="67"/>
  <c r="E12" i="67"/>
  <c r="C70" i="67" s="1"/>
  <c r="C12" i="67"/>
  <c r="C68" i="67" s="1"/>
  <c r="K11" i="67"/>
  <c r="C69" i="67" s="1"/>
  <c r="I11" i="67"/>
  <c r="C67" i="67" s="1"/>
  <c r="G11" i="67"/>
  <c r="C66" i="67" s="1"/>
  <c r="E11" i="67"/>
  <c r="C65" i="67" s="1"/>
  <c r="C11" i="67"/>
  <c r="C64" i="67" s="1"/>
  <c r="K10" i="67"/>
  <c r="C63" i="67" s="1"/>
  <c r="I10" i="67"/>
  <c r="C62" i="67" s="1"/>
  <c r="G10" i="67"/>
  <c r="C61" i="67" s="1"/>
  <c r="E10" i="67"/>
  <c r="C60" i="67" s="1"/>
  <c r="C10" i="67"/>
  <c r="C59" i="67" s="1"/>
  <c r="C9" i="67"/>
  <c r="C7" i="67"/>
  <c r="C58" i="67" s="1"/>
  <c r="K6" i="67"/>
  <c r="I6" i="67"/>
  <c r="C56" i="67" s="1"/>
  <c r="G6" i="67"/>
  <c r="C55" i="67" s="1"/>
  <c r="E6" i="67"/>
  <c r="C54" i="67" s="1"/>
  <c r="C6" i="67"/>
  <c r="C53" i="67" s="1"/>
  <c r="C5" i="67"/>
  <c r="K3" i="67"/>
  <c r="H3" i="67"/>
  <c r="G3" i="67"/>
  <c r="C52" i="67" s="1"/>
  <c r="D3" i="67"/>
  <c r="C3" i="67"/>
  <c r="C51" i="67" s="1"/>
  <c r="C2" i="67"/>
  <c r="E1" i="67"/>
  <c r="C79" i="66"/>
  <c r="I78" i="66"/>
  <c r="J78" i="66" s="1"/>
  <c r="F78" i="66"/>
  <c r="I77" i="66"/>
  <c r="J77" i="66" s="1"/>
  <c r="F77" i="66"/>
  <c r="I76" i="66"/>
  <c r="J76" i="66" s="1"/>
  <c r="F76" i="66"/>
  <c r="I75" i="66"/>
  <c r="J75" i="66" s="1"/>
  <c r="F75" i="66"/>
  <c r="I74" i="66"/>
  <c r="J74" i="66" s="1"/>
  <c r="F74" i="66"/>
  <c r="I73" i="66"/>
  <c r="J73" i="66" s="1"/>
  <c r="F73" i="66"/>
  <c r="I72" i="66"/>
  <c r="J72" i="66" s="1"/>
  <c r="F72" i="66"/>
  <c r="I71" i="66"/>
  <c r="J71" i="66" s="1"/>
  <c r="F71" i="66"/>
  <c r="C71" i="66"/>
  <c r="I70" i="66"/>
  <c r="J70" i="66" s="1"/>
  <c r="F70" i="66"/>
  <c r="I69" i="66"/>
  <c r="J69" i="66" s="1"/>
  <c r="F69" i="66"/>
  <c r="I68" i="66"/>
  <c r="J68" i="66" s="1"/>
  <c r="F68" i="66"/>
  <c r="I67" i="66"/>
  <c r="J67" i="66" s="1"/>
  <c r="F67" i="66"/>
  <c r="I66" i="66"/>
  <c r="J66" i="66" s="1"/>
  <c r="F66" i="66"/>
  <c r="I65" i="66"/>
  <c r="J65" i="66" s="1"/>
  <c r="F65" i="66"/>
  <c r="I64" i="66"/>
  <c r="J64" i="66" s="1"/>
  <c r="F64" i="66"/>
  <c r="I63" i="66"/>
  <c r="J63" i="66" s="1"/>
  <c r="F63" i="66"/>
  <c r="I62" i="66"/>
  <c r="J62" i="66" s="1"/>
  <c r="F62" i="66"/>
  <c r="I61" i="66"/>
  <c r="J61" i="66" s="1"/>
  <c r="F61" i="66"/>
  <c r="I60" i="66"/>
  <c r="J60" i="66" s="1"/>
  <c r="F60" i="66"/>
  <c r="I59" i="66"/>
  <c r="J59" i="66" s="1"/>
  <c r="F59" i="66"/>
  <c r="I58" i="66"/>
  <c r="J58" i="66" s="1"/>
  <c r="F58" i="66"/>
  <c r="I57" i="66"/>
  <c r="J57" i="66" s="1"/>
  <c r="F57" i="66"/>
  <c r="J56" i="66"/>
  <c r="I56" i="66"/>
  <c r="F56" i="66"/>
  <c r="I55" i="66"/>
  <c r="J55" i="66" s="1"/>
  <c r="F55" i="66"/>
  <c r="I54" i="66"/>
  <c r="J54" i="66" s="1"/>
  <c r="F54" i="66"/>
  <c r="I53" i="66"/>
  <c r="J53" i="66" s="1"/>
  <c r="F53" i="66"/>
  <c r="C49" i="66"/>
  <c r="C38" i="66"/>
  <c r="G33" i="66"/>
  <c r="C33" i="66"/>
  <c r="C31" i="66"/>
  <c r="C30" i="66"/>
  <c r="C28" i="66"/>
  <c r="C27" i="66"/>
  <c r="C26" i="66"/>
  <c r="C24" i="66"/>
  <c r="C22" i="66"/>
  <c r="C20" i="66"/>
  <c r="G18" i="66"/>
  <c r="C78" i="66" s="1"/>
  <c r="C18" i="66"/>
  <c r="C77" i="66" s="1"/>
  <c r="K17" i="66"/>
  <c r="C76" i="66" s="1"/>
  <c r="G17" i="66"/>
  <c r="C75" i="66" s="1"/>
  <c r="C17" i="66"/>
  <c r="C74" i="66" s="1"/>
  <c r="G16" i="66"/>
  <c r="C73" i="66" s="1"/>
  <c r="C16" i="66"/>
  <c r="C72" i="66" s="1"/>
  <c r="C14" i="66"/>
  <c r="E12" i="66"/>
  <c r="C70" i="66" s="1"/>
  <c r="C12" i="66"/>
  <c r="C68" i="66" s="1"/>
  <c r="K11" i="66"/>
  <c r="C69" i="66" s="1"/>
  <c r="I11" i="66"/>
  <c r="C67" i="66" s="1"/>
  <c r="G11" i="66"/>
  <c r="C66" i="66" s="1"/>
  <c r="E11" i="66"/>
  <c r="C65" i="66" s="1"/>
  <c r="C11" i="66"/>
  <c r="C64" i="66" s="1"/>
  <c r="K10" i="66"/>
  <c r="C63" i="66" s="1"/>
  <c r="I10" i="66"/>
  <c r="C62" i="66" s="1"/>
  <c r="G10" i="66"/>
  <c r="C61" i="66" s="1"/>
  <c r="E10" i="66"/>
  <c r="C60" i="66" s="1"/>
  <c r="C10" i="66"/>
  <c r="C59" i="66" s="1"/>
  <c r="C9" i="66"/>
  <c r="C7" i="66"/>
  <c r="C58" i="66" s="1"/>
  <c r="K6" i="66"/>
  <c r="I6" i="66"/>
  <c r="C56" i="66" s="1"/>
  <c r="G6" i="66"/>
  <c r="C55" i="66" s="1"/>
  <c r="E6" i="66"/>
  <c r="C54" i="66" s="1"/>
  <c r="C6" i="66"/>
  <c r="C53" i="66" s="1"/>
  <c r="C5" i="66"/>
  <c r="K3" i="66"/>
  <c r="H3" i="66"/>
  <c r="F52" i="66" s="1"/>
  <c r="G3" i="66"/>
  <c r="C52" i="66" s="1"/>
  <c r="D3" i="66"/>
  <c r="C3" i="66"/>
  <c r="C51" i="66" s="1"/>
  <c r="C2" i="66"/>
  <c r="E1" i="66"/>
  <c r="C79" i="65"/>
  <c r="I78" i="65"/>
  <c r="J78" i="65" s="1"/>
  <c r="F78" i="65"/>
  <c r="I77" i="65"/>
  <c r="J77" i="65" s="1"/>
  <c r="F77" i="65"/>
  <c r="I76" i="65"/>
  <c r="J76" i="65" s="1"/>
  <c r="F76" i="65"/>
  <c r="I75" i="65"/>
  <c r="J75" i="65" s="1"/>
  <c r="F75" i="65"/>
  <c r="I74" i="65"/>
  <c r="J74" i="65" s="1"/>
  <c r="F74" i="65"/>
  <c r="I73" i="65"/>
  <c r="J73" i="65" s="1"/>
  <c r="F73" i="65"/>
  <c r="I72" i="65"/>
  <c r="J72" i="65" s="1"/>
  <c r="F72" i="65"/>
  <c r="I71" i="65"/>
  <c r="J71" i="65" s="1"/>
  <c r="F71" i="65"/>
  <c r="C71" i="65"/>
  <c r="I70" i="65"/>
  <c r="J70" i="65" s="1"/>
  <c r="F70" i="65"/>
  <c r="I69" i="65"/>
  <c r="J69" i="65" s="1"/>
  <c r="F69" i="65"/>
  <c r="I68" i="65"/>
  <c r="J68" i="65" s="1"/>
  <c r="F68" i="65"/>
  <c r="I67" i="65"/>
  <c r="J67" i="65" s="1"/>
  <c r="F67" i="65"/>
  <c r="I66" i="65"/>
  <c r="J66" i="65" s="1"/>
  <c r="F66" i="65"/>
  <c r="I65" i="65"/>
  <c r="J65" i="65" s="1"/>
  <c r="F65" i="65"/>
  <c r="I64" i="65"/>
  <c r="J64" i="65" s="1"/>
  <c r="F64" i="65"/>
  <c r="I63" i="65"/>
  <c r="J63" i="65" s="1"/>
  <c r="F63" i="65"/>
  <c r="I62" i="65"/>
  <c r="J62" i="65" s="1"/>
  <c r="F62" i="65"/>
  <c r="I61" i="65"/>
  <c r="J61" i="65" s="1"/>
  <c r="F61" i="65"/>
  <c r="I60" i="65"/>
  <c r="J60" i="65" s="1"/>
  <c r="F60" i="65"/>
  <c r="I59" i="65"/>
  <c r="J59" i="65" s="1"/>
  <c r="F59" i="65"/>
  <c r="I58" i="65"/>
  <c r="J58" i="65" s="1"/>
  <c r="F58" i="65"/>
  <c r="I57" i="65"/>
  <c r="J57" i="65" s="1"/>
  <c r="F57" i="65"/>
  <c r="I56" i="65"/>
  <c r="J56" i="65" s="1"/>
  <c r="F56" i="65"/>
  <c r="J55" i="65"/>
  <c r="I55" i="65"/>
  <c r="F55" i="65"/>
  <c r="I54" i="65"/>
  <c r="J54" i="65" s="1"/>
  <c r="F54" i="65"/>
  <c r="I53" i="65"/>
  <c r="J53" i="65" s="1"/>
  <c r="F53" i="65"/>
  <c r="C49" i="65"/>
  <c r="C38" i="65"/>
  <c r="G33" i="65"/>
  <c r="C33" i="65"/>
  <c r="C31" i="65"/>
  <c r="C30" i="65"/>
  <c r="C28" i="65"/>
  <c r="C27" i="65"/>
  <c r="C26" i="65"/>
  <c r="C24" i="65"/>
  <c r="C22" i="65"/>
  <c r="C20" i="65"/>
  <c r="G18" i="65"/>
  <c r="C78" i="65" s="1"/>
  <c r="C18" i="65"/>
  <c r="C77" i="65" s="1"/>
  <c r="K17" i="65"/>
  <c r="C76" i="65" s="1"/>
  <c r="G17" i="65"/>
  <c r="C75" i="65" s="1"/>
  <c r="C17" i="65"/>
  <c r="C74" i="65" s="1"/>
  <c r="G16" i="65"/>
  <c r="C73" i="65" s="1"/>
  <c r="C16" i="65"/>
  <c r="C72" i="65" s="1"/>
  <c r="C14" i="65"/>
  <c r="E12" i="65"/>
  <c r="C70" i="65" s="1"/>
  <c r="C12" i="65"/>
  <c r="C68" i="65" s="1"/>
  <c r="K11" i="65"/>
  <c r="C69" i="65" s="1"/>
  <c r="I11" i="65"/>
  <c r="C67" i="65" s="1"/>
  <c r="G11" i="65"/>
  <c r="C66" i="65" s="1"/>
  <c r="E11" i="65"/>
  <c r="C65" i="65" s="1"/>
  <c r="C11" i="65"/>
  <c r="C64" i="65" s="1"/>
  <c r="K10" i="65"/>
  <c r="C63" i="65" s="1"/>
  <c r="I10" i="65"/>
  <c r="C62" i="65" s="1"/>
  <c r="G10" i="65"/>
  <c r="C61" i="65" s="1"/>
  <c r="E10" i="65"/>
  <c r="C60" i="65" s="1"/>
  <c r="C10" i="65"/>
  <c r="C59" i="65" s="1"/>
  <c r="C9" i="65"/>
  <c r="C7" i="65"/>
  <c r="C58" i="65" s="1"/>
  <c r="K6" i="65"/>
  <c r="I6" i="65"/>
  <c r="C56" i="65" s="1"/>
  <c r="G6" i="65"/>
  <c r="C55" i="65" s="1"/>
  <c r="E6" i="65"/>
  <c r="C54" i="65" s="1"/>
  <c r="C6" i="65"/>
  <c r="C53" i="65" s="1"/>
  <c r="C5" i="65"/>
  <c r="K3" i="65"/>
  <c r="H3" i="65"/>
  <c r="C61" i="4" s="1"/>
  <c r="G3" i="65"/>
  <c r="C52" i="65" s="1"/>
  <c r="D3" i="65"/>
  <c r="C3" i="65"/>
  <c r="C51" i="65" s="1"/>
  <c r="C2" i="65"/>
  <c r="E1" i="65"/>
  <c r="C79" i="63"/>
  <c r="I78" i="63"/>
  <c r="J78" i="63" s="1"/>
  <c r="F78" i="63"/>
  <c r="I77" i="63"/>
  <c r="J77" i="63" s="1"/>
  <c r="F77" i="63"/>
  <c r="I76" i="63"/>
  <c r="J76" i="63" s="1"/>
  <c r="F76" i="63"/>
  <c r="I75" i="63"/>
  <c r="J75" i="63" s="1"/>
  <c r="F75" i="63"/>
  <c r="I74" i="63"/>
  <c r="J74" i="63" s="1"/>
  <c r="F74" i="63"/>
  <c r="I73" i="63"/>
  <c r="J73" i="63" s="1"/>
  <c r="F73" i="63"/>
  <c r="I72" i="63"/>
  <c r="J72" i="63" s="1"/>
  <c r="F72" i="63"/>
  <c r="I71" i="63"/>
  <c r="J71" i="63" s="1"/>
  <c r="F71" i="63"/>
  <c r="C71" i="63"/>
  <c r="I70" i="63"/>
  <c r="J70" i="63" s="1"/>
  <c r="F70" i="63"/>
  <c r="I69" i="63"/>
  <c r="J69" i="63" s="1"/>
  <c r="F69" i="63"/>
  <c r="I68" i="63"/>
  <c r="J68" i="63" s="1"/>
  <c r="F68" i="63"/>
  <c r="I67" i="63"/>
  <c r="J67" i="63" s="1"/>
  <c r="F67" i="63"/>
  <c r="I66" i="63"/>
  <c r="J66" i="63" s="1"/>
  <c r="F66" i="63"/>
  <c r="I65" i="63"/>
  <c r="J65" i="63" s="1"/>
  <c r="F65" i="63"/>
  <c r="I64" i="63"/>
  <c r="J64" i="63" s="1"/>
  <c r="F64" i="63"/>
  <c r="I63" i="63"/>
  <c r="J63" i="63" s="1"/>
  <c r="F63" i="63"/>
  <c r="I62" i="63"/>
  <c r="J62" i="63" s="1"/>
  <c r="F62" i="63"/>
  <c r="I61" i="63"/>
  <c r="J61" i="63" s="1"/>
  <c r="F61" i="63"/>
  <c r="I60" i="63"/>
  <c r="J60" i="63" s="1"/>
  <c r="F60" i="63"/>
  <c r="I59" i="63"/>
  <c r="J59" i="63" s="1"/>
  <c r="F59" i="63"/>
  <c r="I58" i="63"/>
  <c r="J58" i="63" s="1"/>
  <c r="F58" i="63"/>
  <c r="I57" i="63"/>
  <c r="J57" i="63" s="1"/>
  <c r="F57" i="63"/>
  <c r="I56" i="63"/>
  <c r="J56" i="63" s="1"/>
  <c r="F56" i="63"/>
  <c r="I55" i="63"/>
  <c r="J55" i="63" s="1"/>
  <c r="F55" i="63"/>
  <c r="I54" i="63"/>
  <c r="J54" i="63" s="1"/>
  <c r="F54" i="63"/>
  <c r="I53" i="63"/>
  <c r="J53" i="63" s="1"/>
  <c r="F53" i="63"/>
  <c r="C49" i="63"/>
  <c r="C38" i="63"/>
  <c r="G33" i="63"/>
  <c r="C33" i="63"/>
  <c r="C31" i="63"/>
  <c r="C30" i="63"/>
  <c r="C28" i="63"/>
  <c r="C27" i="63"/>
  <c r="C26" i="63"/>
  <c r="C24" i="63"/>
  <c r="C22" i="63"/>
  <c r="C20" i="63"/>
  <c r="G18" i="63"/>
  <c r="C78" i="63" s="1"/>
  <c r="C18" i="63"/>
  <c r="C77" i="63" s="1"/>
  <c r="K17" i="63"/>
  <c r="C76" i="63" s="1"/>
  <c r="G17" i="63"/>
  <c r="C75" i="63" s="1"/>
  <c r="C17" i="63"/>
  <c r="C74" i="63" s="1"/>
  <c r="G16" i="63"/>
  <c r="C73" i="63" s="1"/>
  <c r="C16" i="63"/>
  <c r="C72" i="63" s="1"/>
  <c r="C14" i="63"/>
  <c r="E12" i="63"/>
  <c r="C70" i="63" s="1"/>
  <c r="C12" i="63"/>
  <c r="C68" i="63" s="1"/>
  <c r="K11" i="63"/>
  <c r="C69" i="63" s="1"/>
  <c r="I11" i="63"/>
  <c r="C67" i="63" s="1"/>
  <c r="G11" i="63"/>
  <c r="C66" i="63" s="1"/>
  <c r="E11" i="63"/>
  <c r="C65" i="63" s="1"/>
  <c r="C11" i="63"/>
  <c r="C64" i="63" s="1"/>
  <c r="K10" i="63"/>
  <c r="C63" i="63" s="1"/>
  <c r="I10" i="63"/>
  <c r="C62" i="63" s="1"/>
  <c r="G10" i="63"/>
  <c r="C61" i="63" s="1"/>
  <c r="E10" i="63"/>
  <c r="C60" i="63" s="1"/>
  <c r="C10" i="63"/>
  <c r="C59" i="63" s="1"/>
  <c r="C9" i="63"/>
  <c r="C7" i="63"/>
  <c r="C58" i="63" s="1"/>
  <c r="K6" i="63"/>
  <c r="I6" i="63"/>
  <c r="C56" i="63" s="1"/>
  <c r="G6" i="63"/>
  <c r="C55" i="63" s="1"/>
  <c r="E6" i="63"/>
  <c r="C54" i="63" s="1"/>
  <c r="C6" i="63"/>
  <c r="C53" i="63" s="1"/>
  <c r="C5" i="63"/>
  <c r="K3" i="63"/>
  <c r="H3" i="63"/>
  <c r="C59" i="4" s="1"/>
  <c r="G3" i="63"/>
  <c r="C52" i="63" s="1"/>
  <c r="D3" i="63"/>
  <c r="I51" i="63" s="1"/>
  <c r="J51" i="63" s="1"/>
  <c r="C3" i="63"/>
  <c r="C51" i="63" s="1"/>
  <c r="C2" i="63"/>
  <c r="E1" i="63"/>
  <c r="C79" i="62"/>
  <c r="I78" i="62"/>
  <c r="J78" i="62" s="1"/>
  <c r="F78" i="62"/>
  <c r="I77" i="62"/>
  <c r="J77" i="62" s="1"/>
  <c r="F77" i="62"/>
  <c r="I76" i="62"/>
  <c r="J76" i="62" s="1"/>
  <c r="F76" i="62"/>
  <c r="I75" i="62"/>
  <c r="J75" i="62" s="1"/>
  <c r="F75" i="62"/>
  <c r="I74" i="62"/>
  <c r="J74" i="62" s="1"/>
  <c r="F74" i="62"/>
  <c r="I73" i="62"/>
  <c r="J73" i="62" s="1"/>
  <c r="F73" i="62"/>
  <c r="I72" i="62"/>
  <c r="J72" i="62" s="1"/>
  <c r="F72" i="62"/>
  <c r="I71" i="62"/>
  <c r="J71" i="62" s="1"/>
  <c r="F71" i="62"/>
  <c r="C71" i="62"/>
  <c r="I70" i="62"/>
  <c r="J70" i="62" s="1"/>
  <c r="F70" i="62"/>
  <c r="I69" i="62"/>
  <c r="J69" i="62" s="1"/>
  <c r="F69" i="62"/>
  <c r="I68" i="62"/>
  <c r="J68" i="62" s="1"/>
  <c r="F68" i="62"/>
  <c r="I67" i="62"/>
  <c r="J67" i="62" s="1"/>
  <c r="F67" i="62"/>
  <c r="I66" i="62"/>
  <c r="J66" i="62" s="1"/>
  <c r="F66" i="62"/>
  <c r="I65" i="62"/>
  <c r="J65" i="62" s="1"/>
  <c r="F65" i="62"/>
  <c r="I64" i="62"/>
  <c r="J64" i="62" s="1"/>
  <c r="F64" i="62"/>
  <c r="I63" i="62"/>
  <c r="J63" i="62" s="1"/>
  <c r="F63" i="62"/>
  <c r="I62" i="62"/>
  <c r="J62" i="62" s="1"/>
  <c r="F62" i="62"/>
  <c r="I61" i="62"/>
  <c r="J61" i="62" s="1"/>
  <c r="F61" i="62"/>
  <c r="I60" i="62"/>
  <c r="J60" i="62" s="1"/>
  <c r="F60" i="62"/>
  <c r="I59" i="62"/>
  <c r="J59" i="62" s="1"/>
  <c r="F59" i="62"/>
  <c r="I58" i="62"/>
  <c r="J58" i="62" s="1"/>
  <c r="F58" i="62"/>
  <c r="I57" i="62"/>
  <c r="J57" i="62" s="1"/>
  <c r="F57" i="62"/>
  <c r="I56" i="62"/>
  <c r="J56" i="62" s="1"/>
  <c r="F56" i="62"/>
  <c r="I55" i="62"/>
  <c r="J55" i="62" s="1"/>
  <c r="F55" i="62"/>
  <c r="I54" i="62"/>
  <c r="J54" i="62" s="1"/>
  <c r="F54" i="62"/>
  <c r="I53" i="62"/>
  <c r="J53" i="62" s="1"/>
  <c r="F53" i="62"/>
  <c r="C49" i="62"/>
  <c r="C38" i="62"/>
  <c r="G33" i="62"/>
  <c r="C33" i="62"/>
  <c r="C31" i="62"/>
  <c r="C30" i="62"/>
  <c r="C28" i="62"/>
  <c r="C27" i="62"/>
  <c r="C26" i="62"/>
  <c r="C24" i="62"/>
  <c r="C22" i="62"/>
  <c r="C20" i="62"/>
  <c r="G18" i="62"/>
  <c r="C78" i="62" s="1"/>
  <c r="C18" i="62"/>
  <c r="C77" i="62" s="1"/>
  <c r="K17" i="62"/>
  <c r="C76" i="62" s="1"/>
  <c r="G17" i="62"/>
  <c r="C75" i="62" s="1"/>
  <c r="C17" i="62"/>
  <c r="C74" i="62" s="1"/>
  <c r="G16" i="62"/>
  <c r="C73" i="62" s="1"/>
  <c r="C16" i="62"/>
  <c r="C72" i="62" s="1"/>
  <c r="C14" i="62"/>
  <c r="E12" i="62"/>
  <c r="C70" i="62" s="1"/>
  <c r="C12" i="62"/>
  <c r="C68" i="62" s="1"/>
  <c r="K11" i="62"/>
  <c r="C69" i="62" s="1"/>
  <c r="I11" i="62"/>
  <c r="C67" i="62" s="1"/>
  <c r="G11" i="62"/>
  <c r="C66" i="62" s="1"/>
  <c r="E11" i="62"/>
  <c r="C65" i="62" s="1"/>
  <c r="C11" i="62"/>
  <c r="C64" i="62" s="1"/>
  <c r="K10" i="62"/>
  <c r="C63" i="62" s="1"/>
  <c r="I10" i="62"/>
  <c r="C62" i="62" s="1"/>
  <c r="G10" i="62"/>
  <c r="C61" i="62" s="1"/>
  <c r="E10" i="62"/>
  <c r="C60" i="62" s="1"/>
  <c r="C10" i="62"/>
  <c r="C59" i="62" s="1"/>
  <c r="C9" i="62"/>
  <c r="C7" i="62"/>
  <c r="C58" i="62" s="1"/>
  <c r="K6" i="62"/>
  <c r="I6" i="62"/>
  <c r="C56" i="62" s="1"/>
  <c r="G6" i="62"/>
  <c r="C55" i="62" s="1"/>
  <c r="E6" i="62"/>
  <c r="C54" i="62" s="1"/>
  <c r="C6" i="62"/>
  <c r="C53" i="62" s="1"/>
  <c r="C5" i="62"/>
  <c r="K3" i="62"/>
  <c r="H3" i="62"/>
  <c r="F52" i="62" s="1"/>
  <c r="G3" i="62"/>
  <c r="C52" i="62" s="1"/>
  <c r="D3" i="62"/>
  <c r="C3" i="62"/>
  <c r="C51" i="62" s="1"/>
  <c r="C2" i="62"/>
  <c r="E1" i="62"/>
  <c r="C79" i="61"/>
  <c r="I78" i="61"/>
  <c r="J78" i="61" s="1"/>
  <c r="F78" i="61"/>
  <c r="I77" i="61"/>
  <c r="J77" i="61" s="1"/>
  <c r="F77" i="61"/>
  <c r="I76" i="61"/>
  <c r="J76" i="61" s="1"/>
  <c r="F76" i="61"/>
  <c r="I75" i="61"/>
  <c r="J75" i="61" s="1"/>
  <c r="F75" i="61"/>
  <c r="I74" i="61"/>
  <c r="J74" i="61" s="1"/>
  <c r="F74" i="61"/>
  <c r="J73" i="61"/>
  <c r="I73" i="61"/>
  <c r="F73" i="61"/>
  <c r="I72" i="61"/>
  <c r="J72" i="61" s="1"/>
  <c r="F72" i="61"/>
  <c r="I71" i="61"/>
  <c r="J71" i="61" s="1"/>
  <c r="F71" i="61"/>
  <c r="C71" i="61"/>
  <c r="I70" i="61"/>
  <c r="J70" i="61" s="1"/>
  <c r="F70" i="61"/>
  <c r="I69" i="61"/>
  <c r="J69" i="61" s="1"/>
  <c r="F69" i="61"/>
  <c r="I68" i="61"/>
  <c r="J68" i="61" s="1"/>
  <c r="F68" i="61"/>
  <c r="I67" i="61"/>
  <c r="J67" i="61" s="1"/>
  <c r="F67" i="61"/>
  <c r="I66" i="61"/>
  <c r="J66" i="61" s="1"/>
  <c r="F66" i="61"/>
  <c r="I65" i="61"/>
  <c r="J65" i="61" s="1"/>
  <c r="F65" i="61"/>
  <c r="I64" i="61"/>
  <c r="J64" i="61" s="1"/>
  <c r="F64" i="61"/>
  <c r="J63" i="61"/>
  <c r="I63" i="61"/>
  <c r="F63" i="61"/>
  <c r="I62" i="61"/>
  <c r="J62" i="61" s="1"/>
  <c r="F62" i="61"/>
  <c r="I61" i="61"/>
  <c r="J61" i="61" s="1"/>
  <c r="F61" i="61"/>
  <c r="I60" i="61"/>
  <c r="J60" i="61" s="1"/>
  <c r="F60" i="61"/>
  <c r="I59" i="61"/>
  <c r="J59" i="61" s="1"/>
  <c r="F59" i="61"/>
  <c r="I58" i="61"/>
  <c r="J58" i="61" s="1"/>
  <c r="F58" i="61"/>
  <c r="I57" i="61"/>
  <c r="J57" i="61" s="1"/>
  <c r="F57" i="61"/>
  <c r="I56" i="61"/>
  <c r="J56" i="61" s="1"/>
  <c r="F56" i="61"/>
  <c r="I55" i="61"/>
  <c r="J55" i="61" s="1"/>
  <c r="F55" i="61"/>
  <c r="I54" i="61"/>
  <c r="J54" i="61" s="1"/>
  <c r="F54" i="61"/>
  <c r="J53" i="61"/>
  <c r="I53" i="61"/>
  <c r="F53" i="61"/>
  <c r="C49" i="61"/>
  <c r="C38" i="61"/>
  <c r="G33" i="61"/>
  <c r="C33" i="61"/>
  <c r="C31" i="61"/>
  <c r="C30" i="61"/>
  <c r="C28" i="61"/>
  <c r="C27" i="61"/>
  <c r="C26" i="61"/>
  <c r="C24" i="61"/>
  <c r="C22" i="61"/>
  <c r="C20" i="61"/>
  <c r="G18" i="61"/>
  <c r="C78" i="61" s="1"/>
  <c r="C18" i="61"/>
  <c r="C77" i="61" s="1"/>
  <c r="K17" i="61"/>
  <c r="C76" i="61" s="1"/>
  <c r="G17" i="61"/>
  <c r="C75" i="61" s="1"/>
  <c r="C17" i="61"/>
  <c r="C74" i="61" s="1"/>
  <c r="G16" i="61"/>
  <c r="C73" i="61" s="1"/>
  <c r="C16" i="61"/>
  <c r="C72" i="61" s="1"/>
  <c r="C14" i="61"/>
  <c r="E12" i="61"/>
  <c r="C70" i="61" s="1"/>
  <c r="C12" i="61"/>
  <c r="C68" i="61" s="1"/>
  <c r="K11" i="61"/>
  <c r="C69" i="61" s="1"/>
  <c r="I11" i="61"/>
  <c r="C67" i="61" s="1"/>
  <c r="G11" i="61"/>
  <c r="C66" i="61" s="1"/>
  <c r="E11" i="61"/>
  <c r="C65" i="61" s="1"/>
  <c r="C11" i="61"/>
  <c r="C64" i="61" s="1"/>
  <c r="K10" i="61"/>
  <c r="C63" i="61" s="1"/>
  <c r="I10" i="61"/>
  <c r="C62" i="61" s="1"/>
  <c r="G10" i="61"/>
  <c r="C61" i="61" s="1"/>
  <c r="E10" i="61"/>
  <c r="C60" i="61" s="1"/>
  <c r="C10" i="61"/>
  <c r="C59" i="61" s="1"/>
  <c r="C9" i="61"/>
  <c r="C7" i="61"/>
  <c r="C58" i="61" s="1"/>
  <c r="K6" i="61"/>
  <c r="I6" i="61"/>
  <c r="C56" i="61" s="1"/>
  <c r="G6" i="61"/>
  <c r="C55" i="61" s="1"/>
  <c r="E6" i="61"/>
  <c r="C54" i="61" s="1"/>
  <c r="C6" i="61"/>
  <c r="C53" i="61" s="1"/>
  <c r="C5" i="61"/>
  <c r="K3" i="61"/>
  <c r="H3" i="61"/>
  <c r="C57" i="4" s="1"/>
  <c r="G3" i="61"/>
  <c r="C52" i="61" s="1"/>
  <c r="D3" i="61"/>
  <c r="B57" i="4" s="1"/>
  <c r="C3" i="61"/>
  <c r="C51" i="61" s="1"/>
  <c r="C2" i="61"/>
  <c r="E1" i="61"/>
  <c r="C79" i="59"/>
  <c r="I78" i="59"/>
  <c r="J78" i="59" s="1"/>
  <c r="F78" i="59"/>
  <c r="I77" i="59"/>
  <c r="J77" i="59" s="1"/>
  <c r="F77" i="59"/>
  <c r="I76" i="59"/>
  <c r="J76" i="59" s="1"/>
  <c r="F76" i="59"/>
  <c r="I75" i="59"/>
  <c r="J75" i="59" s="1"/>
  <c r="F75" i="59"/>
  <c r="I74" i="59"/>
  <c r="J74" i="59" s="1"/>
  <c r="F74" i="59"/>
  <c r="I73" i="59"/>
  <c r="J73" i="59" s="1"/>
  <c r="F73" i="59"/>
  <c r="I72" i="59"/>
  <c r="J72" i="59" s="1"/>
  <c r="F72" i="59"/>
  <c r="I71" i="59"/>
  <c r="J71" i="59" s="1"/>
  <c r="F71" i="59"/>
  <c r="C71" i="59"/>
  <c r="I70" i="59"/>
  <c r="J70" i="59" s="1"/>
  <c r="F70" i="59"/>
  <c r="I69" i="59"/>
  <c r="J69" i="59" s="1"/>
  <c r="F69" i="59"/>
  <c r="I68" i="59"/>
  <c r="J68" i="59" s="1"/>
  <c r="F68" i="59"/>
  <c r="I67" i="59"/>
  <c r="J67" i="59" s="1"/>
  <c r="F67" i="59"/>
  <c r="I66" i="59"/>
  <c r="J66" i="59" s="1"/>
  <c r="F66" i="59"/>
  <c r="I65" i="59"/>
  <c r="J65" i="59" s="1"/>
  <c r="F65" i="59"/>
  <c r="I64" i="59"/>
  <c r="J64" i="59" s="1"/>
  <c r="F64" i="59"/>
  <c r="I63" i="59"/>
  <c r="J63" i="59" s="1"/>
  <c r="F63" i="59"/>
  <c r="I62" i="59"/>
  <c r="J62" i="59" s="1"/>
  <c r="F62" i="59"/>
  <c r="I61" i="59"/>
  <c r="J61" i="59" s="1"/>
  <c r="F61" i="59"/>
  <c r="I60" i="59"/>
  <c r="J60" i="59" s="1"/>
  <c r="F60" i="59"/>
  <c r="I59" i="59"/>
  <c r="J59" i="59" s="1"/>
  <c r="F59" i="59"/>
  <c r="J58" i="59"/>
  <c r="I58" i="59"/>
  <c r="F58" i="59"/>
  <c r="I57" i="59"/>
  <c r="J57" i="59" s="1"/>
  <c r="F57" i="59"/>
  <c r="I56" i="59"/>
  <c r="J56" i="59" s="1"/>
  <c r="F56" i="59"/>
  <c r="I55" i="59"/>
  <c r="J55" i="59" s="1"/>
  <c r="F55" i="59"/>
  <c r="I54" i="59"/>
  <c r="J54" i="59" s="1"/>
  <c r="F54" i="59"/>
  <c r="I53" i="59"/>
  <c r="J53" i="59" s="1"/>
  <c r="F53" i="59"/>
  <c r="C49" i="59"/>
  <c r="C38" i="59"/>
  <c r="G33" i="59"/>
  <c r="C33" i="59"/>
  <c r="C31" i="59"/>
  <c r="C30" i="59"/>
  <c r="C28" i="59"/>
  <c r="C27" i="59"/>
  <c r="C26" i="59"/>
  <c r="C24" i="59"/>
  <c r="C22" i="59"/>
  <c r="C20" i="59"/>
  <c r="G18" i="59"/>
  <c r="C78" i="59" s="1"/>
  <c r="C18" i="59"/>
  <c r="C77" i="59" s="1"/>
  <c r="K17" i="59"/>
  <c r="C76" i="59" s="1"/>
  <c r="G17" i="59"/>
  <c r="C75" i="59" s="1"/>
  <c r="C17" i="59"/>
  <c r="C74" i="59" s="1"/>
  <c r="G16" i="59"/>
  <c r="C73" i="59" s="1"/>
  <c r="C16" i="59"/>
  <c r="C72" i="59" s="1"/>
  <c r="C14" i="59"/>
  <c r="E12" i="59"/>
  <c r="C70" i="59" s="1"/>
  <c r="C12" i="59"/>
  <c r="C68" i="59" s="1"/>
  <c r="K11" i="59"/>
  <c r="C69" i="59" s="1"/>
  <c r="I11" i="59"/>
  <c r="C67" i="59" s="1"/>
  <c r="G11" i="59"/>
  <c r="C66" i="59" s="1"/>
  <c r="E11" i="59"/>
  <c r="C65" i="59" s="1"/>
  <c r="C11" i="59"/>
  <c r="C64" i="59" s="1"/>
  <c r="K10" i="59"/>
  <c r="C63" i="59" s="1"/>
  <c r="I10" i="59"/>
  <c r="C62" i="59" s="1"/>
  <c r="G10" i="59"/>
  <c r="C61" i="59" s="1"/>
  <c r="E10" i="59"/>
  <c r="C60" i="59" s="1"/>
  <c r="C10" i="59"/>
  <c r="C59" i="59" s="1"/>
  <c r="C9" i="59"/>
  <c r="C7" i="59"/>
  <c r="C58" i="59" s="1"/>
  <c r="K6" i="59"/>
  <c r="I6" i="59"/>
  <c r="C56" i="59" s="1"/>
  <c r="G6" i="59"/>
  <c r="C55" i="59" s="1"/>
  <c r="E6" i="59"/>
  <c r="C54" i="59" s="1"/>
  <c r="C6" i="59"/>
  <c r="C53" i="59" s="1"/>
  <c r="C5" i="59"/>
  <c r="K3" i="59"/>
  <c r="H3" i="59"/>
  <c r="G3" i="59"/>
  <c r="C52" i="59" s="1"/>
  <c r="D3" i="59"/>
  <c r="B55" i="4" s="1"/>
  <c r="C3" i="59"/>
  <c r="C51" i="59" s="1"/>
  <c r="C2" i="59"/>
  <c r="E1" i="59"/>
  <c r="C79" i="58"/>
  <c r="I78" i="58"/>
  <c r="J78" i="58" s="1"/>
  <c r="F78" i="58"/>
  <c r="I77" i="58"/>
  <c r="J77" i="58" s="1"/>
  <c r="F77" i="58"/>
  <c r="I76" i="58"/>
  <c r="J76" i="58" s="1"/>
  <c r="F76" i="58"/>
  <c r="I75" i="58"/>
  <c r="J75" i="58" s="1"/>
  <c r="F75" i="58"/>
  <c r="I74" i="58"/>
  <c r="J74" i="58" s="1"/>
  <c r="F74" i="58"/>
  <c r="I73" i="58"/>
  <c r="J73" i="58" s="1"/>
  <c r="F73" i="58"/>
  <c r="I72" i="58"/>
  <c r="J72" i="58" s="1"/>
  <c r="F72" i="58"/>
  <c r="I71" i="58"/>
  <c r="J71" i="58" s="1"/>
  <c r="F71" i="58"/>
  <c r="C71" i="58"/>
  <c r="I70" i="58"/>
  <c r="J70" i="58" s="1"/>
  <c r="F70" i="58"/>
  <c r="I69" i="58"/>
  <c r="J69" i="58" s="1"/>
  <c r="F69" i="58"/>
  <c r="I68" i="58"/>
  <c r="J68" i="58" s="1"/>
  <c r="F68" i="58"/>
  <c r="I67" i="58"/>
  <c r="J67" i="58" s="1"/>
  <c r="F67" i="58"/>
  <c r="I66" i="58"/>
  <c r="J66" i="58" s="1"/>
  <c r="F66" i="58"/>
  <c r="I65" i="58"/>
  <c r="J65" i="58" s="1"/>
  <c r="F65" i="58"/>
  <c r="I64" i="58"/>
  <c r="J64" i="58" s="1"/>
  <c r="F64" i="58"/>
  <c r="I63" i="58"/>
  <c r="J63" i="58" s="1"/>
  <c r="F63" i="58"/>
  <c r="I62" i="58"/>
  <c r="J62" i="58" s="1"/>
  <c r="F62" i="58"/>
  <c r="I61" i="58"/>
  <c r="J61" i="58" s="1"/>
  <c r="F61" i="58"/>
  <c r="I60" i="58"/>
  <c r="J60" i="58" s="1"/>
  <c r="F60" i="58"/>
  <c r="I59" i="58"/>
  <c r="J59" i="58" s="1"/>
  <c r="F59" i="58"/>
  <c r="I58" i="58"/>
  <c r="J58" i="58" s="1"/>
  <c r="F58" i="58"/>
  <c r="I57" i="58"/>
  <c r="J57" i="58" s="1"/>
  <c r="F57" i="58"/>
  <c r="I56" i="58"/>
  <c r="J56" i="58" s="1"/>
  <c r="F56" i="58"/>
  <c r="I55" i="58"/>
  <c r="J55" i="58" s="1"/>
  <c r="F55" i="58"/>
  <c r="J54" i="58"/>
  <c r="I54" i="58"/>
  <c r="F54" i="58"/>
  <c r="I53" i="58"/>
  <c r="J53" i="58" s="1"/>
  <c r="F53" i="58"/>
  <c r="C49" i="58"/>
  <c r="C38" i="58"/>
  <c r="G33" i="58"/>
  <c r="C33" i="58"/>
  <c r="C31" i="58"/>
  <c r="C30" i="58"/>
  <c r="C28" i="58"/>
  <c r="C27" i="58"/>
  <c r="C26" i="58"/>
  <c r="C24" i="58"/>
  <c r="C22" i="58"/>
  <c r="C20" i="58"/>
  <c r="G18" i="58"/>
  <c r="C78" i="58" s="1"/>
  <c r="C18" i="58"/>
  <c r="C77" i="58" s="1"/>
  <c r="K17" i="58"/>
  <c r="C76" i="58" s="1"/>
  <c r="G17" i="58"/>
  <c r="C75" i="58" s="1"/>
  <c r="C17" i="58"/>
  <c r="C74" i="58" s="1"/>
  <c r="G16" i="58"/>
  <c r="C73" i="58" s="1"/>
  <c r="C16" i="58"/>
  <c r="C72" i="58" s="1"/>
  <c r="C14" i="58"/>
  <c r="E12" i="58"/>
  <c r="C70" i="58" s="1"/>
  <c r="C12" i="58"/>
  <c r="C68" i="58" s="1"/>
  <c r="K11" i="58"/>
  <c r="C69" i="58" s="1"/>
  <c r="I11" i="58"/>
  <c r="C67" i="58" s="1"/>
  <c r="G11" i="58"/>
  <c r="C66" i="58" s="1"/>
  <c r="E11" i="58"/>
  <c r="C65" i="58" s="1"/>
  <c r="C11" i="58"/>
  <c r="C64" i="58" s="1"/>
  <c r="K10" i="58"/>
  <c r="C63" i="58" s="1"/>
  <c r="I10" i="58"/>
  <c r="C62" i="58" s="1"/>
  <c r="G10" i="58"/>
  <c r="C61" i="58" s="1"/>
  <c r="E10" i="58"/>
  <c r="C60" i="58" s="1"/>
  <c r="C10" i="58"/>
  <c r="C59" i="58" s="1"/>
  <c r="C9" i="58"/>
  <c r="C7" i="58"/>
  <c r="C58" i="58" s="1"/>
  <c r="K6" i="58"/>
  <c r="I6" i="58"/>
  <c r="C56" i="58" s="1"/>
  <c r="G6" i="58"/>
  <c r="C55" i="58" s="1"/>
  <c r="E6" i="58"/>
  <c r="C54" i="58" s="1"/>
  <c r="C6" i="58"/>
  <c r="C53" i="58" s="1"/>
  <c r="C5" i="58"/>
  <c r="K3" i="58"/>
  <c r="H3" i="58"/>
  <c r="F52" i="58" s="1"/>
  <c r="G3" i="58"/>
  <c r="C52" i="58" s="1"/>
  <c r="D3" i="58"/>
  <c r="B54" i="4" s="1"/>
  <c r="C3" i="58"/>
  <c r="C51" i="58" s="1"/>
  <c r="C2" i="58"/>
  <c r="E1" i="58"/>
  <c r="C79" i="57"/>
  <c r="I78" i="57"/>
  <c r="J78" i="57" s="1"/>
  <c r="F78" i="57"/>
  <c r="I77" i="57"/>
  <c r="J77" i="57" s="1"/>
  <c r="F77" i="57"/>
  <c r="I76" i="57"/>
  <c r="J76" i="57" s="1"/>
  <c r="F76" i="57"/>
  <c r="I75" i="57"/>
  <c r="J75" i="57" s="1"/>
  <c r="F75" i="57"/>
  <c r="I74" i="57"/>
  <c r="J74" i="57" s="1"/>
  <c r="F74" i="57"/>
  <c r="I73" i="57"/>
  <c r="J73" i="57" s="1"/>
  <c r="F73" i="57"/>
  <c r="I72" i="57"/>
  <c r="J72" i="57" s="1"/>
  <c r="F72" i="57"/>
  <c r="I71" i="57"/>
  <c r="J71" i="57" s="1"/>
  <c r="F71" i="57"/>
  <c r="C71" i="57"/>
  <c r="I70" i="57"/>
  <c r="J70" i="57" s="1"/>
  <c r="F70" i="57"/>
  <c r="I69" i="57"/>
  <c r="J69" i="57" s="1"/>
  <c r="F69" i="57"/>
  <c r="I68" i="57"/>
  <c r="J68" i="57" s="1"/>
  <c r="F68" i="57"/>
  <c r="I67" i="57"/>
  <c r="J67" i="57" s="1"/>
  <c r="F67" i="57"/>
  <c r="I66" i="57"/>
  <c r="J66" i="57" s="1"/>
  <c r="F66" i="57"/>
  <c r="I65" i="57"/>
  <c r="J65" i="57" s="1"/>
  <c r="F65" i="57"/>
  <c r="I64" i="57"/>
  <c r="J64" i="57" s="1"/>
  <c r="F64" i="57"/>
  <c r="I63" i="57"/>
  <c r="J63" i="57" s="1"/>
  <c r="F63" i="57"/>
  <c r="I62" i="57"/>
  <c r="J62" i="57" s="1"/>
  <c r="F62" i="57"/>
  <c r="I61" i="57"/>
  <c r="J61" i="57" s="1"/>
  <c r="F61" i="57"/>
  <c r="I60" i="57"/>
  <c r="J60" i="57" s="1"/>
  <c r="F60" i="57"/>
  <c r="I59" i="57"/>
  <c r="J59" i="57" s="1"/>
  <c r="F59" i="57"/>
  <c r="I58" i="57"/>
  <c r="J58" i="57" s="1"/>
  <c r="F58" i="57"/>
  <c r="I57" i="57"/>
  <c r="J57" i="57" s="1"/>
  <c r="F57" i="57"/>
  <c r="I56" i="57"/>
  <c r="J56" i="57" s="1"/>
  <c r="F56" i="57"/>
  <c r="I55" i="57"/>
  <c r="J55" i="57" s="1"/>
  <c r="F55" i="57"/>
  <c r="I54" i="57"/>
  <c r="J54" i="57" s="1"/>
  <c r="F54" i="57"/>
  <c r="I53" i="57"/>
  <c r="J53" i="57" s="1"/>
  <c r="F53" i="57"/>
  <c r="C49" i="57"/>
  <c r="C38" i="57"/>
  <c r="G33" i="57"/>
  <c r="C33" i="57"/>
  <c r="C31" i="57"/>
  <c r="C30" i="57"/>
  <c r="C28" i="57"/>
  <c r="C27" i="57"/>
  <c r="C26" i="57"/>
  <c r="C24" i="57"/>
  <c r="C22" i="57"/>
  <c r="C20" i="57"/>
  <c r="G18" i="57"/>
  <c r="C78" i="57" s="1"/>
  <c r="C18" i="57"/>
  <c r="C77" i="57" s="1"/>
  <c r="K17" i="57"/>
  <c r="C76" i="57" s="1"/>
  <c r="G17" i="57"/>
  <c r="C75" i="57" s="1"/>
  <c r="C17" i="57"/>
  <c r="C74" i="57" s="1"/>
  <c r="G16" i="57"/>
  <c r="C73" i="57" s="1"/>
  <c r="C16" i="57"/>
  <c r="C72" i="57" s="1"/>
  <c r="C14" i="57"/>
  <c r="E12" i="57"/>
  <c r="C70" i="57" s="1"/>
  <c r="C12" i="57"/>
  <c r="C68" i="57" s="1"/>
  <c r="K11" i="57"/>
  <c r="C69" i="57" s="1"/>
  <c r="I11" i="57"/>
  <c r="C67" i="57" s="1"/>
  <c r="G11" i="57"/>
  <c r="C66" i="57" s="1"/>
  <c r="E11" i="57"/>
  <c r="C65" i="57" s="1"/>
  <c r="C11" i="57"/>
  <c r="C64" i="57" s="1"/>
  <c r="K10" i="57"/>
  <c r="C63" i="57" s="1"/>
  <c r="I10" i="57"/>
  <c r="C62" i="57" s="1"/>
  <c r="G10" i="57"/>
  <c r="C61" i="57" s="1"/>
  <c r="E10" i="57"/>
  <c r="C60" i="57" s="1"/>
  <c r="C10" i="57"/>
  <c r="C59" i="57" s="1"/>
  <c r="C9" i="57"/>
  <c r="C7" i="57"/>
  <c r="C58" i="57" s="1"/>
  <c r="K6" i="57"/>
  <c r="I6" i="57"/>
  <c r="C56" i="57" s="1"/>
  <c r="G6" i="57"/>
  <c r="C55" i="57" s="1"/>
  <c r="E6" i="57"/>
  <c r="C54" i="57" s="1"/>
  <c r="C6" i="57"/>
  <c r="C53" i="57" s="1"/>
  <c r="C5" i="57"/>
  <c r="K3" i="57"/>
  <c r="H3" i="57"/>
  <c r="G3" i="57"/>
  <c r="C52" i="57" s="1"/>
  <c r="D3" i="57"/>
  <c r="C3" i="57"/>
  <c r="C51" i="57" s="1"/>
  <c r="C2" i="57"/>
  <c r="E1" i="57"/>
  <c r="C79" i="55"/>
  <c r="I78" i="55"/>
  <c r="J78" i="55" s="1"/>
  <c r="F78" i="55"/>
  <c r="I77" i="55"/>
  <c r="J77" i="55" s="1"/>
  <c r="F77" i="55"/>
  <c r="I76" i="55"/>
  <c r="J76" i="55" s="1"/>
  <c r="F76" i="55"/>
  <c r="I75" i="55"/>
  <c r="J75" i="55" s="1"/>
  <c r="F75" i="55"/>
  <c r="I74" i="55"/>
  <c r="J74" i="55" s="1"/>
  <c r="F74" i="55"/>
  <c r="I73" i="55"/>
  <c r="J73" i="55" s="1"/>
  <c r="F73" i="55"/>
  <c r="I72" i="55"/>
  <c r="J72" i="55" s="1"/>
  <c r="F72" i="55"/>
  <c r="I71" i="55"/>
  <c r="J71" i="55" s="1"/>
  <c r="F71" i="55"/>
  <c r="C71" i="55"/>
  <c r="I70" i="55"/>
  <c r="J70" i="55" s="1"/>
  <c r="F70" i="55"/>
  <c r="I69" i="55"/>
  <c r="J69" i="55" s="1"/>
  <c r="F69" i="55"/>
  <c r="I68" i="55"/>
  <c r="J68" i="55" s="1"/>
  <c r="F68" i="55"/>
  <c r="I67" i="55"/>
  <c r="J67" i="55" s="1"/>
  <c r="F67" i="55"/>
  <c r="I66" i="55"/>
  <c r="J66" i="55" s="1"/>
  <c r="F66" i="55"/>
  <c r="I65" i="55"/>
  <c r="J65" i="55" s="1"/>
  <c r="F65" i="55"/>
  <c r="I64" i="55"/>
  <c r="J64" i="55" s="1"/>
  <c r="F64" i="55"/>
  <c r="I63" i="55"/>
  <c r="J63" i="55" s="1"/>
  <c r="F63" i="55"/>
  <c r="I62" i="55"/>
  <c r="J62" i="55" s="1"/>
  <c r="F62" i="55"/>
  <c r="I61" i="55"/>
  <c r="J61" i="55" s="1"/>
  <c r="F61" i="55"/>
  <c r="I60" i="55"/>
  <c r="J60" i="55" s="1"/>
  <c r="F60" i="55"/>
  <c r="I59" i="55"/>
  <c r="J59" i="55" s="1"/>
  <c r="F59" i="55"/>
  <c r="I58" i="55"/>
  <c r="J58" i="55" s="1"/>
  <c r="F58" i="55"/>
  <c r="I57" i="55"/>
  <c r="J57" i="55" s="1"/>
  <c r="F57" i="55"/>
  <c r="I56" i="55"/>
  <c r="J56" i="55" s="1"/>
  <c r="F56" i="55"/>
  <c r="I55" i="55"/>
  <c r="J55" i="55" s="1"/>
  <c r="F55" i="55"/>
  <c r="I54" i="55"/>
  <c r="J54" i="55" s="1"/>
  <c r="F54" i="55"/>
  <c r="I53" i="55"/>
  <c r="J53" i="55" s="1"/>
  <c r="F53" i="55"/>
  <c r="C49" i="55"/>
  <c r="C38" i="55"/>
  <c r="G33" i="55"/>
  <c r="C33" i="55"/>
  <c r="C31" i="55"/>
  <c r="C30" i="55"/>
  <c r="C28" i="55"/>
  <c r="C27" i="55"/>
  <c r="C26" i="55"/>
  <c r="C24" i="55"/>
  <c r="C22" i="55"/>
  <c r="C20" i="55"/>
  <c r="G18" i="55"/>
  <c r="C78" i="55" s="1"/>
  <c r="C18" i="55"/>
  <c r="C77" i="55" s="1"/>
  <c r="K17" i="55"/>
  <c r="C76" i="55" s="1"/>
  <c r="G17" i="55"/>
  <c r="C75" i="55" s="1"/>
  <c r="C17" i="55"/>
  <c r="C74" i="55" s="1"/>
  <c r="G16" i="55"/>
  <c r="C73" i="55" s="1"/>
  <c r="C16" i="55"/>
  <c r="C72" i="55" s="1"/>
  <c r="C14" i="55"/>
  <c r="E12" i="55"/>
  <c r="C70" i="55" s="1"/>
  <c r="C12" i="55"/>
  <c r="C68" i="55" s="1"/>
  <c r="K11" i="55"/>
  <c r="C69" i="55" s="1"/>
  <c r="I11" i="55"/>
  <c r="C67" i="55" s="1"/>
  <c r="G11" i="55"/>
  <c r="C66" i="55" s="1"/>
  <c r="E11" i="55"/>
  <c r="C65" i="55" s="1"/>
  <c r="C11" i="55"/>
  <c r="C64" i="55" s="1"/>
  <c r="K10" i="55"/>
  <c r="C63" i="55" s="1"/>
  <c r="I10" i="55"/>
  <c r="C62" i="55" s="1"/>
  <c r="G10" i="55"/>
  <c r="C61" i="55" s="1"/>
  <c r="E10" i="55"/>
  <c r="C60" i="55" s="1"/>
  <c r="C10" i="55"/>
  <c r="C59" i="55" s="1"/>
  <c r="C9" i="55"/>
  <c r="C7" i="55"/>
  <c r="C58" i="55" s="1"/>
  <c r="K6" i="55"/>
  <c r="I6" i="55"/>
  <c r="C56" i="55" s="1"/>
  <c r="G6" i="55"/>
  <c r="C55" i="55" s="1"/>
  <c r="E6" i="55"/>
  <c r="C54" i="55" s="1"/>
  <c r="C6" i="55"/>
  <c r="C53" i="55" s="1"/>
  <c r="C5" i="55"/>
  <c r="K3" i="55"/>
  <c r="H3" i="55"/>
  <c r="G3" i="55"/>
  <c r="C52" i="55" s="1"/>
  <c r="D3" i="55"/>
  <c r="C3" i="55"/>
  <c r="C51" i="55" s="1"/>
  <c r="C2" i="55"/>
  <c r="E1" i="55"/>
  <c r="C79" i="54"/>
  <c r="I78" i="54"/>
  <c r="J78" i="54" s="1"/>
  <c r="F78" i="54"/>
  <c r="I77" i="54"/>
  <c r="J77" i="54" s="1"/>
  <c r="F77" i="54"/>
  <c r="I76" i="54"/>
  <c r="J76" i="54" s="1"/>
  <c r="F76" i="54"/>
  <c r="I75" i="54"/>
  <c r="J75" i="54" s="1"/>
  <c r="F75" i="54"/>
  <c r="I74" i="54"/>
  <c r="J74" i="54" s="1"/>
  <c r="F74" i="54"/>
  <c r="I73" i="54"/>
  <c r="J73" i="54" s="1"/>
  <c r="F73" i="54"/>
  <c r="I72" i="54"/>
  <c r="J72" i="54" s="1"/>
  <c r="F72" i="54"/>
  <c r="I71" i="54"/>
  <c r="J71" i="54" s="1"/>
  <c r="F71" i="54"/>
  <c r="C71" i="54"/>
  <c r="I70" i="54"/>
  <c r="J70" i="54" s="1"/>
  <c r="F70" i="54"/>
  <c r="I69" i="54"/>
  <c r="J69" i="54" s="1"/>
  <c r="F69" i="54"/>
  <c r="I68" i="54"/>
  <c r="J68" i="54" s="1"/>
  <c r="F68" i="54"/>
  <c r="I67" i="54"/>
  <c r="J67" i="54" s="1"/>
  <c r="F67" i="54"/>
  <c r="I66" i="54"/>
  <c r="J66" i="54" s="1"/>
  <c r="F66" i="54"/>
  <c r="I65" i="54"/>
  <c r="J65" i="54" s="1"/>
  <c r="F65" i="54"/>
  <c r="I64" i="54"/>
  <c r="J64" i="54" s="1"/>
  <c r="F64" i="54"/>
  <c r="I63" i="54"/>
  <c r="J63" i="54" s="1"/>
  <c r="F63" i="54"/>
  <c r="I62" i="54"/>
  <c r="J62" i="54" s="1"/>
  <c r="F62" i="54"/>
  <c r="I61" i="54"/>
  <c r="J61" i="54" s="1"/>
  <c r="F61" i="54"/>
  <c r="I60" i="54"/>
  <c r="J60" i="54" s="1"/>
  <c r="F60" i="54"/>
  <c r="I59" i="54"/>
  <c r="J59" i="54" s="1"/>
  <c r="F59" i="54"/>
  <c r="I58" i="54"/>
  <c r="J58" i="54" s="1"/>
  <c r="F58" i="54"/>
  <c r="I57" i="54"/>
  <c r="J57" i="54" s="1"/>
  <c r="F57" i="54"/>
  <c r="I56" i="54"/>
  <c r="J56" i="54" s="1"/>
  <c r="F56" i="54"/>
  <c r="I55" i="54"/>
  <c r="J55" i="54" s="1"/>
  <c r="F55" i="54"/>
  <c r="I54" i="54"/>
  <c r="J54" i="54" s="1"/>
  <c r="F54" i="54"/>
  <c r="I53" i="54"/>
  <c r="J53" i="54" s="1"/>
  <c r="F53" i="54"/>
  <c r="C49" i="54"/>
  <c r="C38" i="54"/>
  <c r="G33" i="54"/>
  <c r="C33" i="54"/>
  <c r="C31" i="54"/>
  <c r="C30" i="54"/>
  <c r="C28" i="54"/>
  <c r="C27" i="54"/>
  <c r="C26" i="54"/>
  <c r="C24" i="54"/>
  <c r="C22" i="54"/>
  <c r="C20" i="54"/>
  <c r="G18" i="54"/>
  <c r="C78" i="54" s="1"/>
  <c r="C18" i="54"/>
  <c r="C77" i="54" s="1"/>
  <c r="K17" i="54"/>
  <c r="C76" i="54" s="1"/>
  <c r="G17" i="54"/>
  <c r="C75" i="54" s="1"/>
  <c r="C17" i="54"/>
  <c r="C74" i="54" s="1"/>
  <c r="G16" i="54"/>
  <c r="C73" i="54" s="1"/>
  <c r="C16" i="54"/>
  <c r="C72" i="54" s="1"/>
  <c r="C14" i="54"/>
  <c r="E12" i="54"/>
  <c r="C70" i="54" s="1"/>
  <c r="C12" i="54"/>
  <c r="C68" i="54" s="1"/>
  <c r="K11" i="54"/>
  <c r="C69" i="54" s="1"/>
  <c r="I11" i="54"/>
  <c r="C67" i="54" s="1"/>
  <c r="G11" i="54"/>
  <c r="C66" i="54" s="1"/>
  <c r="E11" i="54"/>
  <c r="C65" i="54" s="1"/>
  <c r="C11" i="54"/>
  <c r="C64" i="54" s="1"/>
  <c r="K10" i="54"/>
  <c r="C63" i="54" s="1"/>
  <c r="I10" i="54"/>
  <c r="C62" i="54" s="1"/>
  <c r="G10" i="54"/>
  <c r="C61" i="54" s="1"/>
  <c r="E10" i="54"/>
  <c r="C60" i="54" s="1"/>
  <c r="C10" i="54"/>
  <c r="C59" i="54" s="1"/>
  <c r="C9" i="54"/>
  <c r="C7" i="54"/>
  <c r="C58" i="54" s="1"/>
  <c r="K6" i="54"/>
  <c r="I6" i="54"/>
  <c r="C56" i="54" s="1"/>
  <c r="G6" i="54"/>
  <c r="C55" i="54" s="1"/>
  <c r="E6" i="54"/>
  <c r="C54" i="54" s="1"/>
  <c r="C6" i="54"/>
  <c r="C53" i="54" s="1"/>
  <c r="C5" i="54"/>
  <c r="K3" i="54"/>
  <c r="H3" i="54"/>
  <c r="G3" i="54"/>
  <c r="C52" i="54" s="1"/>
  <c r="D3" i="54"/>
  <c r="C3" i="54"/>
  <c r="C51" i="54" s="1"/>
  <c r="C2" i="54"/>
  <c r="E1" i="54"/>
  <c r="C79" i="53"/>
  <c r="I78" i="53"/>
  <c r="J78" i="53" s="1"/>
  <c r="F78" i="53"/>
  <c r="I77" i="53"/>
  <c r="J77" i="53" s="1"/>
  <c r="F77" i="53"/>
  <c r="I76" i="53"/>
  <c r="J76" i="53" s="1"/>
  <c r="F76" i="53"/>
  <c r="I75" i="53"/>
  <c r="J75" i="53" s="1"/>
  <c r="F75" i="53"/>
  <c r="I74" i="53"/>
  <c r="J74" i="53" s="1"/>
  <c r="F74" i="53"/>
  <c r="I73" i="53"/>
  <c r="J73" i="53" s="1"/>
  <c r="F73" i="53"/>
  <c r="I72" i="53"/>
  <c r="J72" i="53" s="1"/>
  <c r="F72" i="53"/>
  <c r="I71" i="53"/>
  <c r="J71" i="53" s="1"/>
  <c r="F71" i="53"/>
  <c r="C71" i="53"/>
  <c r="I70" i="53"/>
  <c r="J70" i="53" s="1"/>
  <c r="F70" i="53"/>
  <c r="I69" i="53"/>
  <c r="J69" i="53" s="1"/>
  <c r="F69" i="53"/>
  <c r="I68" i="53"/>
  <c r="J68" i="53" s="1"/>
  <c r="F68" i="53"/>
  <c r="I67" i="53"/>
  <c r="J67" i="53" s="1"/>
  <c r="F67" i="53"/>
  <c r="I66" i="53"/>
  <c r="J66" i="53" s="1"/>
  <c r="F66" i="53"/>
  <c r="I65" i="53"/>
  <c r="J65" i="53" s="1"/>
  <c r="F65" i="53"/>
  <c r="I64" i="53"/>
  <c r="J64" i="53" s="1"/>
  <c r="F64" i="53"/>
  <c r="I63" i="53"/>
  <c r="J63" i="53" s="1"/>
  <c r="F63" i="53"/>
  <c r="I62" i="53"/>
  <c r="J62" i="53" s="1"/>
  <c r="F62" i="53"/>
  <c r="I61" i="53"/>
  <c r="J61" i="53" s="1"/>
  <c r="F61" i="53"/>
  <c r="I60" i="53"/>
  <c r="J60" i="53" s="1"/>
  <c r="F60" i="53"/>
  <c r="I59" i="53"/>
  <c r="J59" i="53" s="1"/>
  <c r="F59" i="53"/>
  <c r="J58" i="53"/>
  <c r="I58" i="53"/>
  <c r="F58" i="53"/>
  <c r="I57" i="53"/>
  <c r="J57" i="53" s="1"/>
  <c r="F57" i="53"/>
  <c r="I56" i="53"/>
  <c r="J56" i="53" s="1"/>
  <c r="F56" i="53"/>
  <c r="I55" i="53"/>
  <c r="J55" i="53" s="1"/>
  <c r="F55" i="53"/>
  <c r="I54" i="53"/>
  <c r="J54" i="53" s="1"/>
  <c r="F54" i="53"/>
  <c r="I53" i="53"/>
  <c r="J53" i="53" s="1"/>
  <c r="F53" i="53"/>
  <c r="C49" i="53"/>
  <c r="C38" i="53"/>
  <c r="G33" i="53"/>
  <c r="C33" i="53"/>
  <c r="C31" i="53"/>
  <c r="C30" i="53"/>
  <c r="C28" i="53"/>
  <c r="C27" i="53"/>
  <c r="C26" i="53"/>
  <c r="C24" i="53"/>
  <c r="C22" i="53"/>
  <c r="C20" i="53"/>
  <c r="G18" i="53"/>
  <c r="C78" i="53" s="1"/>
  <c r="C18" i="53"/>
  <c r="C77" i="53" s="1"/>
  <c r="K17" i="53"/>
  <c r="C76" i="53" s="1"/>
  <c r="G17" i="53"/>
  <c r="C75" i="53" s="1"/>
  <c r="C17" i="53"/>
  <c r="C74" i="53" s="1"/>
  <c r="G16" i="53"/>
  <c r="C73" i="53" s="1"/>
  <c r="C16" i="53"/>
  <c r="C72" i="53" s="1"/>
  <c r="C14" i="53"/>
  <c r="E12" i="53"/>
  <c r="C70" i="53" s="1"/>
  <c r="C12" i="53"/>
  <c r="C68" i="53" s="1"/>
  <c r="K11" i="53"/>
  <c r="C69" i="53" s="1"/>
  <c r="I11" i="53"/>
  <c r="C67" i="53" s="1"/>
  <c r="G11" i="53"/>
  <c r="C66" i="53" s="1"/>
  <c r="E11" i="53"/>
  <c r="C65" i="53" s="1"/>
  <c r="C11" i="53"/>
  <c r="C64" i="53" s="1"/>
  <c r="K10" i="53"/>
  <c r="C63" i="53" s="1"/>
  <c r="I10" i="53"/>
  <c r="C62" i="53" s="1"/>
  <c r="G10" i="53"/>
  <c r="C61" i="53" s="1"/>
  <c r="E10" i="53"/>
  <c r="C60" i="53" s="1"/>
  <c r="C10" i="53"/>
  <c r="C59" i="53" s="1"/>
  <c r="C9" i="53"/>
  <c r="C7" i="53"/>
  <c r="C58" i="53" s="1"/>
  <c r="K6" i="53"/>
  <c r="I6" i="53"/>
  <c r="C56" i="53" s="1"/>
  <c r="G6" i="53"/>
  <c r="C55" i="53" s="1"/>
  <c r="E6" i="53"/>
  <c r="C54" i="53" s="1"/>
  <c r="C6" i="53"/>
  <c r="C53" i="53" s="1"/>
  <c r="C5" i="53"/>
  <c r="K3" i="53"/>
  <c r="H3" i="53"/>
  <c r="G3" i="53"/>
  <c r="C52" i="53" s="1"/>
  <c r="D3" i="53"/>
  <c r="B49" i="4" s="1"/>
  <c r="C3" i="53"/>
  <c r="C51" i="53" s="1"/>
  <c r="C2" i="53"/>
  <c r="E1" i="53"/>
  <c r="C79" i="51"/>
  <c r="I78" i="51"/>
  <c r="J78" i="51" s="1"/>
  <c r="F78" i="51"/>
  <c r="I77" i="51"/>
  <c r="J77" i="51" s="1"/>
  <c r="F77" i="51"/>
  <c r="I76" i="51"/>
  <c r="J76" i="51" s="1"/>
  <c r="F76" i="51"/>
  <c r="J75" i="51"/>
  <c r="I75" i="51"/>
  <c r="F75" i="51"/>
  <c r="I74" i="51"/>
  <c r="J74" i="51" s="1"/>
  <c r="F74" i="51"/>
  <c r="I73" i="51"/>
  <c r="J73" i="51" s="1"/>
  <c r="F73" i="51"/>
  <c r="I72" i="51"/>
  <c r="J72" i="51" s="1"/>
  <c r="F72" i="51"/>
  <c r="I71" i="51"/>
  <c r="J71" i="51" s="1"/>
  <c r="F71" i="51"/>
  <c r="C71" i="51"/>
  <c r="I70" i="51"/>
  <c r="J70" i="51" s="1"/>
  <c r="F70" i="51"/>
  <c r="I69" i="51"/>
  <c r="J69" i="51" s="1"/>
  <c r="F69" i="51"/>
  <c r="I68" i="51"/>
  <c r="J68" i="51" s="1"/>
  <c r="F68" i="51"/>
  <c r="I67" i="51"/>
  <c r="J67" i="51" s="1"/>
  <c r="F67" i="51"/>
  <c r="J66" i="51"/>
  <c r="I66" i="51"/>
  <c r="F66" i="51"/>
  <c r="I65" i="51"/>
  <c r="J65" i="51" s="1"/>
  <c r="F65" i="51"/>
  <c r="I64" i="51"/>
  <c r="J64" i="51" s="1"/>
  <c r="F64" i="51"/>
  <c r="I63" i="51"/>
  <c r="J63" i="51" s="1"/>
  <c r="F63" i="51"/>
  <c r="J62" i="51"/>
  <c r="I62" i="51"/>
  <c r="F62" i="51"/>
  <c r="J61" i="51"/>
  <c r="I61" i="51"/>
  <c r="F61" i="51"/>
  <c r="I60" i="51"/>
  <c r="J60" i="51" s="1"/>
  <c r="F60" i="51"/>
  <c r="I59" i="51"/>
  <c r="J59" i="51" s="1"/>
  <c r="F59" i="51"/>
  <c r="I58" i="51"/>
  <c r="J58" i="51" s="1"/>
  <c r="F58" i="51"/>
  <c r="I57" i="51"/>
  <c r="J57" i="51" s="1"/>
  <c r="F57" i="51"/>
  <c r="I56" i="51"/>
  <c r="J56" i="51" s="1"/>
  <c r="F56" i="51"/>
  <c r="I55" i="51"/>
  <c r="J55" i="51" s="1"/>
  <c r="F55" i="51"/>
  <c r="I54" i="51"/>
  <c r="J54" i="51" s="1"/>
  <c r="F54" i="51"/>
  <c r="I53" i="51"/>
  <c r="J53" i="51" s="1"/>
  <c r="F53" i="51"/>
  <c r="C49" i="51"/>
  <c r="C38" i="51"/>
  <c r="G33" i="51"/>
  <c r="C33" i="51"/>
  <c r="C31" i="51"/>
  <c r="C30" i="51"/>
  <c r="C28" i="51"/>
  <c r="C27" i="51"/>
  <c r="C26" i="51"/>
  <c r="C24" i="51"/>
  <c r="C22" i="51"/>
  <c r="C20" i="51"/>
  <c r="G18" i="51"/>
  <c r="C78" i="51" s="1"/>
  <c r="C18" i="51"/>
  <c r="C77" i="51" s="1"/>
  <c r="K17" i="51"/>
  <c r="C76" i="51" s="1"/>
  <c r="G17" i="51"/>
  <c r="C75" i="51" s="1"/>
  <c r="C17" i="51"/>
  <c r="C74" i="51" s="1"/>
  <c r="G16" i="51"/>
  <c r="C73" i="51" s="1"/>
  <c r="C16" i="51"/>
  <c r="C72" i="51" s="1"/>
  <c r="C14" i="51"/>
  <c r="E12" i="51"/>
  <c r="C70" i="51" s="1"/>
  <c r="C12" i="51"/>
  <c r="C68" i="51" s="1"/>
  <c r="K11" i="51"/>
  <c r="C69" i="51" s="1"/>
  <c r="I11" i="51"/>
  <c r="C67" i="51" s="1"/>
  <c r="G11" i="51"/>
  <c r="C66" i="51" s="1"/>
  <c r="E11" i="51"/>
  <c r="C65" i="51" s="1"/>
  <c r="C11" i="51"/>
  <c r="C64" i="51" s="1"/>
  <c r="K10" i="51"/>
  <c r="C63" i="51" s="1"/>
  <c r="I10" i="51"/>
  <c r="C62" i="51" s="1"/>
  <c r="G10" i="51"/>
  <c r="C61" i="51" s="1"/>
  <c r="E10" i="51"/>
  <c r="C60" i="51" s="1"/>
  <c r="C10" i="51"/>
  <c r="C59" i="51" s="1"/>
  <c r="C9" i="51"/>
  <c r="C7" i="51"/>
  <c r="C58" i="51" s="1"/>
  <c r="K6" i="51"/>
  <c r="I6" i="51"/>
  <c r="C56" i="51" s="1"/>
  <c r="G6" i="51"/>
  <c r="C55" i="51" s="1"/>
  <c r="E6" i="51"/>
  <c r="C54" i="51" s="1"/>
  <c r="C6" i="51"/>
  <c r="C53" i="51" s="1"/>
  <c r="C5" i="51"/>
  <c r="K3" i="51"/>
  <c r="H3" i="51"/>
  <c r="G3" i="51"/>
  <c r="C52" i="51" s="1"/>
  <c r="D3" i="51"/>
  <c r="C3" i="51"/>
  <c r="C51" i="51" s="1"/>
  <c r="C2" i="51"/>
  <c r="E1" i="51"/>
  <c r="C79" i="50"/>
  <c r="I78" i="50"/>
  <c r="J78" i="50" s="1"/>
  <c r="F78" i="50"/>
  <c r="I77" i="50"/>
  <c r="J77" i="50" s="1"/>
  <c r="F77" i="50"/>
  <c r="I76" i="50"/>
  <c r="J76" i="50" s="1"/>
  <c r="F76" i="50"/>
  <c r="I75" i="50"/>
  <c r="J75" i="50" s="1"/>
  <c r="F75" i="50"/>
  <c r="I74" i="50"/>
  <c r="J74" i="50" s="1"/>
  <c r="F74" i="50"/>
  <c r="I73" i="50"/>
  <c r="J73" i="50" s="1"/>
  <c r="F73" i="50"/>
  <c r="I72" i="50"/>
  <c r="J72" i="50" s="1"/>
  <c r="F72" i="50"/>
  <c r="I71" i="50"/>
  <c r="J71" i="50" s="1"/>
  <c r="F71" i="50"/>
  <c r="C71" i="50"/>
  <c r="I70" i="50"/>
  <c r="J70" i="50" s="1"/>
  <c r="F70" i="50"/>
  <c r="I69" i="50"/>
  <c r="J69" i="50" s="1"/>
  <c r="F69" i="50"/>
  <c r="J68" i="50"/>
  <c r="I68" i="50"/>
  <c r="F68" i="50"/>
  <c r="I67" i="50"/>
  <c r="J67" i="50" s="1"/>
  <c r="F67" i="50"/>
  <c r="I66" i="50"/>
  <c r="J66" i="50" s="1"/>
  <c r="F66" i="50"/>
  <c r="I65" i="50"/>
  <c r="J65" i="50" s="1"/>
  <c r="F65" i="50"/>
  <c r="I64" i="50"/>
  <c r="J64" i="50" s="1"/>
  <c r="F64" i="50"/>
  <c r="I63" i="50"/>
  <c r="J63" i="50" s="1"/>
  <c r="F63" i="50"/>
  <c r="I62" i="50"/>
  <c r="J62" i="50" s="1"/>
  <c r="F62" i="50"/>
  <c r="I61" i="50"/>
  <c r="J61" i="50" s="1"/>
  <c r="F61" i="50"/>
  <c r="I60" i="50"/>
  <c r="J60" i="50" s="1"/>
  <c r="F60" i="50"/>
  <c r="I59" i="50"/>
  <c r="J59" i="50" s="1"/>
  <c r="F59" i="50"/>
  <c r="I58" i="50"/>
  <c r="J58" i="50" s="1"/>
  <c r="F58" i="50"/>
  <c r="I57" i="50"/>
  <c r="J57" i="50" s="1"/>
  <c r="F57" i="50"/>
  <c r="I56" i="50"/>
  <c r="J56" i="50" s="1"/>
  <c r="F56" i="50"/>
  <c r="I55" i="50"/>
  <c r="J55" i="50" s="1"/>
  <c r="F55" i="50"/>
  <c r="I54" i="50"/>
  <c r="J54" i="50" s="1"/>
  <c r="F54" i="50"/>
  <c r="I53" i="50"/>
  <c r="J53" i="50" s="1"/>
  <c r="F53" i="50"/>
  <c r="C49" i="50"/>
  <c r="C38" i="50"/>
  <c r="G33" i="50"/>
  <c r="C33" i="50"/>
  <c r="C31" i="50"/>
  <c r="C30" i="50"/>
  <c r="C28" i="50"/>
  <c r="C27" i="50"/>
  <c r="C26" i="50"/>
  <c r="C24" i="50"/>
  <c r="C22" i="50"/>
  <c r="C20" i="50"/>
  <c r="G18" i="50"/>
  <c r="C78" i="50" s="1"/>
  <c r="C18" i="50"/>
  <c r="C77" i="50" s="1"/>
  <c r="K17" i="50"/>
  <c r="C76" i="50" s="1"/>
  <c r="G17" i="50"/>
  <c r="C75" i="50" s="1"/>
  <c r="C17" i="50"/>
  <c r="C74" i="50" s="1"/>
  <c r="G16" i="50"/>
  <c r="C73" i="50" s="1"/>
  <c r="C16" i="50"/>
  <c r="C72" i="50" s="1"/>
  <c r="C14" i="50"/>
  <c r="E12" i="50"/>
  <c r="C70" i="50" s="1"/>
  <c r="C12" i="50"/>
  <c r="C68" i="50" s="1"/>
  <c r="K11" i="50"/>
  <c r="C69" i="50" s="1"/>
  <c r="I11" i="50"/>
  <c r="C67" i="50" s="1"/>
  <c r="G11" i="50"/>
  <c r="C66" i="50" s="1"/>
  <c r="E11" i="50"/>
  <c r="C65" i="50" s="1"/>
  <c r="C11" i="50"/>
  <c r="C64" i="50" s="1"/>
  <c r="K10" i="50"/>
  <c r="C63" i="50" s="1"/>
  <c r="I10" i="50"/>
  <c r="C62" i="50" s="1"/>
  <c r="G10" i="50"/>
  <c r="C61" i="50" s="1"/>
  <c r="E10" i="50"/>
  <c r="C60" i="50" s="1"/>
  <c r="C10" i="50"/>
  <c r="C59" i="50" s="1"/>
  <c r="C9" i="50"/>
  <c r="C7" i="50"/>
  <c r="C58" i="50" s="1"/>
  <c r="K6" i="50"/>
  <c r="I6" i="50"/>
  <c r="C56" i="50" s="1"/>
  <c r="G6" i="50"/>
  <c r="C55" i="50" s="1"/>
  <c r="E6" i="50"/>
  <c r="C54" i="50" s="1"/>
  <c r="C6" i="50"/>
  <c r="C53" i="50" s="1"/>
  <c r="C5" i="50"/>
  <c r="K3" i="50"/>
  <c r="H3" i="50"/>
  <c r="C46" i="4" s="1"/>
  <c r="G3" i="50"/>
  <c r="C52" i="50" s="1"/>
  <c r="D3" i="50"/>
  <c r="B46" i="4" s="1"/>
  <c r="C3" i="50"/>
  <c r="C51" i="50" s="1"/>
  <c r="C2" i="50"/>
  <c r="E1" i="50"/>
  <c r="C79" i="49"/>
  <c r="I78" i="49"/>
  <c r="J78" i="49" s="1"/>
  <c r="F78" i="49"/>
  <c r="J77" i="49"/>
  <c r="I77" i="49"/>
  <c r="F77" i="49"/>
  <c r="J76" i="49"/>
  <c r="I76" i="49"/>
  <c r="F76" i="49"/>
  <c r="I75" i="49"/>
  <c r="J75" i="49" s="1"/>
  <c r="F75" i="49"/>
  <c r="I74" i="49"/>
  <c r="J74" i="49" s="1"/>
  <c r="F74" i="49"/>
  <c r="I73" i="49"/>
  <c r="J73" i="49" s="1"/>
  <c r="F73" i="49"/>
  <c r="I72" i="49"/>
  <c r="J72" i="49" s="1"/>
  <c r="F72" i="49"/>
  <c r="I71" i="49"/>
  <c r="J71" i="49" s="1"/>
  <c r="F71" i="49"/>
  <c r="C71" i="49"/>
  <c r="I70" i="49"/>
  <c r="J70" i="49" s="1"/>
  <c r="F70" i="49"/>
  <c r="I69" i="49"/>
  <c r="J69" i="49" s="1"/>
  <c r="F69" i="49"/>
  <c r="I68" i="49"/>
  <c r="J68" i="49" s="1"/>
  <c r="F68" i="49"/>
  <c r="I67" i="49"/>
  <c r="J67" i="49" s="1"/>
  <c r="F67" i="49"/>
  <c r="I66" i="49"/>
  <c r="J66" i="49" s="1"/>
  <c r="F66" i="49"/>
  <c r="I65" i="49"/>
  <c r="J65" i="49" s="1"/>
  <c r="F65" i="49"/>
  <c r="I64" i="49"/>
  <c r="J64" i="49" s="1"/>
  <c r="F64" i="49"/>
  <c r="I63" i="49"/>
  <c r="J63" i="49" s="1"/>
  <c r="F63" i="49"/>
  <c r="I62" i="49"/>
  <c r="J62" i="49" s="1"/>
  <c r="F62" i="49"/>
  <c r="I61" i="49"/>
  <c r="J61" i="49" s="1"/>
  <c r="F61" i="49"/>
  <c r="I60" i="49"/>
  <c r="J60" i="49" s="1"/>
  <c r="F60" i="49"/>
  <c r="I59" i="49"/>
  <c r="J59" i="49" s="1"/>
  <c r="F59" i="49"/>
  <c r="I58" i="49"/>
  <c r="J58" i="49" s="1"/>
  <c r="F58" i="49"/>
  <c r="I57" i="49"/>
  <c r="J57" i="49" s="1"/>
  <c r="F57" i="49"/>
  <c r="I56" i="49"/>
  <c r="J56" i="49" s="1"/>
  <c r="F56" i="49"/>
  <c r="I55" i="49"/>
  <c r="J55" i="49" s="1"/>
  <c r="F55" i="49"/>
  <c r="I54" i="49"/>
  <c r="J54" i="49" s="1"/>
  <c r="F54" i="49"/>
  <c r="I53" i="49"/>
  <c r="J53" i="49" s="1"/>
  <c r="F53" i="49"/>
  <c r="C49" i="49"/>
  <c r="C38" i="49"/>
  <c r="G33" i="49"/>
  <c r="C33" i="49"/>
  <c r="C31" i="49"/>
  <c r="C30" i="49"/>
  <c r="C28" i="49"/>
  <c r="C27" i="49"/>
  <c r="C26" i="49"/>
  <c r="C24" i="49"/>
  <c r="C22" i="49"/>
  <c r="C20" i="49"/>
  <c r="G18" i="49"/>
  <c r="C78" i="49" s="1"/>
  <c r="C18" i="49"/>
  <c r="C77" i="49" s="1"/>
  <c r="K17" i="49"/>
  <c r="C76" i="49" s="1"/>
  <c r="G17" i="49"/>
  <c r="C75" i="49" s="1"/>
  <c r="C17" i="49"/>
  <c r="C74" i="49" s="1"/>
  <c r="G16" i="49"/>
  <c r="C73" i="49" s="1"/>
  <c r="C16" i="49"/>
  <c r="C72" i="49" s="1"/>
  <c r="C14" i="49"/>
  <c r="E12" i="49"/>
  <c r="C70" i="49" s="1"/>
  <c r="C12" i="49"/>
  <c r="C68" i="49" s="1"/>
  <c r="K11" i="49"/>
  <c r="C69" i="49" s="1"/>
  <c r="I11" i="49"/>
  <c r="C67" i="49" s="1"/>
  <c r="G11" i="49"/>
  <c r="C66" i="49" s="1"/>
  <c r="E11" i="49"/>
  <c r="C65" i="49" s="1"/>
  <c r="C11" i="49"/>
  <c r="C64" i="49" s="1"/>
  <c r="K10" i="49"/>
  <c r="C63" i="49" s="1"/>
  <c r="I10" i="49"/>
  <c r="C62" i="49" s="1"/>
  <c r="G10" i="49"/>
  <c r="C61" i="49" s="1"/>
  <c r="E10" i="49"/>
  <c r="C60" i="49" s="1"/>
  <c r="C10" i="49"/>
  <c r="C59" i="49" s="1"/>
  <c r="C9" i="49"/>
  <c r="C7" i="49"/>
  <c r="C58" i="49" s="1"/>
  <c r="K6" i="49"/>
  <c r="I6" i="49"/>
  <c r="C56" i="49" s="1"/>
  <c r="G6" i="49"/>
  <c r="C55" i="49" s="1"/>
  <c r="E6" i="49"/>
  <c r="C54" i="49" s="1"/>
  <c r="C6" i="49"/>
  <c r="C53" i="49" s="1"/>
  <c r="C5" i="49"/>
  <c r="K3" i="49"/>
  <c r="H3" i="49"/>
  <c r="C45" i="4" s="1"/>
  <c r="G3" i="49"/>
  <c r="C52" i="49" s="1"/>
  <c r="D3" i="49"/>
  <c r="B45" i="4" s="1"/>
  <c r="C3" i="49"/>
  <c r="C51" i="49" s="1"/>
  <c r="C2" i="49"/>
  <c r="E1" i="49"/>
  <c r="C79" i="47"/>
  <c r="I78" i="47"/>
  <c r="J78" i="47" s="1"/>
  <c r="F78" i="47"/>
  <c r="I77" i="47"/>
  <c r="J77" i="47" s="1"/>
  <c r="F77" i="47"/>
  <c r="I76" i="47"/>
  <c r="J76" i="47" s="1"/>
  <c r="F76" i="47"/>
  <c r="I75" i="47"/>
  <c r="J75" i="47" s="1"/>
  <c r="F75" i="47"/>
  <c r="I74" i="47"/>
  <c r="J74" i="47" s="1"/>
  <c r="F74" i="47"/>
  <c r="I73" i="47"/>
  <c r="J73" i="47" s="1"/>
  <c r="F73" i="47"/>
  <c r="I72" i="47"/>
  <c r="J72" i="47" s="1"/>
  <c r="F72" i="47"/>
  <c r="I71" i="47"/>
  <c r="J71" i="47" s="1"/>
  <c r="F71" i="47"/>
  <c r="C71" i="47"/>
  <c r="J70" i="47"/>
  <c r="I70" i="47"/>
  <c r="F70" i="47"/>
  <c r="I69" i="47"/>
  <c r="J69" i="47" s="1"/>
  <c r="F69" i="47"/>
  <c r="I68" i="47"/>
  <c r="J68" i="47" s="1"/>
  <c r="F68" i="47"/>
  <c r="I67" i="47"/>
  <c r="J67" i="47" s="1"/>
  <c r="F67" i="47"/>
  <c r="I66" i="47"/>
  <c r="J66" i="47" s="1"/>
  <c r="F66" i="47"/>
  <c r="I65" i="47"/>
  <c r="J65" i="47" s="1"/>
  <c r="F65" i="47"/>
  <c r="I64" i="47"/>
  <c r="J64" i="47" s="1"/>
  <c r="F64" i="47"/>
  <c r="I63" i="47"/>
  <c r="J63" i="47" s="1"/>
  <c r="F63" i="47"/>
  <c r="I62" i="47"/>
  <c r="J62" i="47" s="1"/>
  <c r="F62" i="47"/>
  <c r="I61" i="47"/>
  <c r="J61" i="47" s="1"/>
  <c r="F61" i="47"/>
  <c r="I60" i="47"/>
  <c r="J60" i="47" s="1"/>
  <c r="F60" i="47"/>
  <c r="I59" i="47"/>
  <c r="J59" i="47" s="1"/>
  <c r="F59" i="47"/>
  <c r="J58" i="47"/>
  <c r="I58" i="47"/>
  <c r="F58" i="47"/>
  <c r="I57" i="47"/>
  <c r="J57" i="47" s="1"/>
  <c r="F57" i="47"/>
  <c r="I56" i="47"/>
  <c r="J56" i="47" s="1"/>
  <c r="F56" i="47"/>
  <c r="I55" i="47"/>
  <c r="J55" i="47" s="1"/>
  <c r="F55" i="47"/>
  <c r="I54" i="47"/>
  <c r="J54" i="47" s="1"/>
  <c r="F54" i="47"/>
  <c r="I53" i="47"/>
  <c r="J53" i="47" s="1"/>
  <c r="F53" i="47"/>
  <c r="C49" i="47"/>
  <c r="C38" i="47"/>
  <c r="G33" i="47"/>
  <c r="C33" i="47"/>
  <c r="C31" i="47"/>
  <c r="C30" i="47"/>
  <c r="C28" i="47"/>
  <c r="C27" i="47"/>
  <c r="C26" i="47"/>
  <c r="C24" i="47"/>
  <c r="C22" i="47"/>
  <c r="C20" i="47"/>
  <c r="G18" i="47"/>
  <c r="C78" i="47" s="1"/>
  <c r="C18" i="47"/>
  <c r="C77" i="47" s="1"/>
  <c r="K17" i="47"/>
  <c r="C76" i="47" s="1"/>
  <c r="G17" i="47"/>
  <c r="C75" i="47" s="1"/>
  <c r="C17" i="47"/>
  <c r="C74" i="47" s="1"/>
  <c r="G16" i="47"/>
  <c r="C73" i="47" s="1"/>
  <c r="C16" i="47"/>
  <c r="C72" i="47" s="1"/>
  <c r="C14" i="47"/>
  <c r="E12" i="47"/>
  <c r="C70" i="47" s="1"/>
  <c r="C12" i="47"/>
  <c r="C68" i="47" s="1"/>
  <c r="K11" i="47"/>
  <c r="C69" i="47" s="1"/>
  <c r="I11" i="47"/>
  <c r="C67" i="47" s="1"/>
  <c r="G11" i="47"/>
  <c r="C66" i="47" s="1"/>
  <c r="E11" i="47"/>
  <c r="C65" i="47" s="1"/>
  <c r="C11" i="47"/>
  <c r="C64" i="47" s="1"/>
  <c r="K10" i="47"/>
  <c r="C63" i="47" s="1"/>
  <c r="I10" i="47"/>
  <c r="C62" i="47" s="1"/>
  <c r="G10" i="47"/>
  <c r="C61" i="47" s="1"/>
  <c r="E10" i="47"/>
  <c r="C60" i="47" s="1"/>
  <c r="C10" i="47"/>
  <c r="C59" i="47" s="1"/>
  <c r="C9" i="47"/>
  <c r="C7" i="47"/>
  <c r="C58" i="47" s="1"/>
  <c r="K6" i="47"/>
  <c r="I6" i="47"/>
  <c r="C56" i="47" s="1"/>
  <c r="G6" i="47"/>
  <c r="C55" i="47" s="1"/>
  <c r="E6" i="47"/>
  <c r="C54" i="47" s="1"/>
  <c r="C6" i="47"/>
  <c r="C53" i="47" s="1"/>
  <c r="C5" i="47"/>
  <c r="K3" i="47"/>
  <c r="H3" i="47"/>
  <c r="C43" i="4" s="1"/>
  <c r="G3" i="47"/>
  <c r="C52" i="47" s="1"/>
  <c r="D3" i="47"/>
  <c r="F51" i="47" s="1"/>
  <c r="C3" i="47"/>
  <c r="C51" i="47" s="1"/>
  <c r="C2" i="47"/>
  <c r="E1" i="47"/>
  <c r="C79" i="46"/>
  <c r="I78" i="46"/>
  <c r="J78" i="46" s="1"/>
  <c r="F78" i="46"/>
  <c r="I77" i="46"/>
  <c r="J77" i="46" s="1"/>
  <c r="F77" i="46"/>
  <c r="I76" i="46"/>
  <c r="J76" i="46" s="1"/>
  <c r="F76" i="46"/>
  <c r="I75" i="46"/>
  <c r="J75" i="46" s="1"/>
  <c r="F75" i="46"/>
  <c r="I74" i="46"/>
  <c r="J74" i="46" s="1"/>
  <c r="F74" i="46"/>
  <c r="I73" i="46"/>
  <c r="J73" i="46" s="1"/>
  <c r="F73" i="46"/>
  <c r="I72" i="46"/>
  <c r="J72" i="46" s="1"/>
  <c r="F72" i="46"/>
  <c r="I71" i="46"/>
  <c r="J71" i="46" s="1"/>
  <c r="F71" i="46"/>
  <c r="C71" i="46"/>
  <c r="I70" i="46"/>
  <c r="J70" i="46" s="1"/>
  <c r="F70" i="46"/>
  <c r="I69" i="46"/>
  <c r="J69" i="46" s="1"/>
  <c r="F69" i="46"/>
  <c r="I68" i="46"/>
  <c r="J68" i="46" s="1"/>
  <c r="F68" i="46"/>
  <c r="I67" i="46"/>
  <c r="J67" i="46" s="1"/>
  <c r="F67" i="46"/>
  <c r="I66" i="46"/>
  <c r="J66" i="46" s="1"/>
  <c r="F66" i="46"/>
  <c r="I65" i="46"/>
  <c r="J65" i="46" s="1"/>
  <c r="F65" i="46"/>
  <c r="I64" i="46"/>
  <c r="J64" i="46" s="1"/>
  <c r="F64" i="46"/>
  <c r="I63" i="46"/>
  <c r="J63" i="46" s="1"/>
  <c r="F63" i="46"/>
  <c r="J62" i="46"/>
  <c r="I62" i="46"/>
  <c r="F62" i="46"/>
  <c r="I61" i="46"/>
  <c r="J61" i="46" s="1"/>
  <c r="F61" i="46"/>
  <c r="I60" i="46"/>
  <c r="J60" i="46" s="1"/>
  <c r="F60" i="46"/>
  <c r="I59" i="46"/>
  <c r="J59" i="46" s="1"/>
  <c r="F59" i="46"/>
  <c r="J58" i="46"/>
  <c r="I58" i="46"/>
  <c r="F58" i="46"/>
  <c r="I57" i="46"/>
  <c r="J57" i="46" s="1"/>
  <c r="F57" i="46"/>
  <c r="I56" i="46"/>
  <c r="J56" i="46" s="1"/>
  <c r="F56" i="46"/>
  <c r="I55" i="46"/>
  <c r="J55" i="46" s="1"/>
  <c r="F55" i="46"/>
  <c r="I54" i="46"/>
  <c r="J54" i="46" s="1"/>
  <c r="F54" i="46"/>
  <c r="I53" i="46"/>
  <c r="J53" i="46" s="1"/>
  <c r="F53" i="46"/>
  <c r="C49" i="46"/>
  <c r="C38" i="46"/>
  <c r="G33" i="46"/>
  <c r="C33" i="46"/>
  <c r="C31" i="46"/>
  <c r="C30" i="46"/>
  <c r="C28" i="46"/>
  <c r="C27" i="46"/>
  <c r="C26" i="46"/>
  <c r="C24" i="46"/>
  <c r="C22" i="46"/>
  <c r="C20" i="46"/>
  <c r="G18" i="46"/>
  <c r="C78" i="46" s="1"/>
  <c r="C18" i="46"/>
  <c r="C77" i="46" s="1"/>
  <c r="K17" i="46"/>
  <c r="C76" i="46" s="1"/>
  <c r="G17" i="46"/>
  <c r="C75" i="46" s="1"/>
  <c r="C17" i="46"/>
  <c r="C74" i="46" s="1"/>
  <c r="G16" i="46"/>
  <c r="C73" i="46" s="1"/>
  <c r="C16" i="46"/>
  <c r="C72" i="46" s="1"/>
  <c r="C14" i="46"/>
  <c r="E12" i="46"/>
  <c r="C70" i="46" s="1"/>
  <c r="C12" i="46"/>
  <c r="C68" i="46" s="1"/>
  <c r="K11" i="46"/>
  <c r="C69" i="46" s="1"/>
  <c r="I11" i="46"/>
  <c r="C67" i="46" s="1"/>
  <c r="G11" i="46"/>
  <c r="C66" i="46" s="1"/>
  <c r="E11" i="46"/>
  <c r="C65" i="46" s="1"/>
  <c r="C11" i="46"/>
  <c r="C64" i="46" s="1"/>
  <c r="K10" i="46"/>
  <c r="C63" i="46" s="1"/>
  <c r="I10" i="46"/>
  <c r="C62" i="46" s="1"/>
  <c r="G10" i="46"/>
  <c r="C61" i="46" s="1"/>
  <c r="E10" i="46"/>
  <c r="C60" i="46" s="1"/>
  <c r="C10" i="46"/>
  <c r="C59" i="46" s="1"/>
  <c r="C9" i="46"/>
  <c r="C7" i="46"/>
  <c r="C58" i="46" s="1"/>
  <c r="K6" i="46"/>
  <c r="I6" i="46"/>
  <c r="C56" i="46" s="1"/>
  <c r="G6" i="46"/>
  <c r="C55" i="46" s="1"/>
  <c r="E6" i="46"/>
  <c r="C54" i="46" s="1"/>
  <c r="C6" i="46"/>
  <c r="C53" i="46" s="1"/>
  <c r="C5" i="46"/>
  <c r="K3" i="46"/>
  <c r="H3" i="46"/>
  <c r="G3" i="46"/>
  <c r="C52" i="46" s="1"/>
  <c r="D3" i="46"/>
  <c r="C3" i="46"/>
  <c r="C51" i="46" s="1"/>
  <c r="C2" i="46"/>
  <c r="E1" i="46"/>
  <c r="C79" i="45"/>
  <c r="I78" i="45"/>
  <c r="J78" i="45" s="1"/>
  <c r="F78" i="45"/>
  <c r="I77" i="45"/>
  <c r="J77" i="45" s="1"/>
  <c r="F77" i="45"/>
  <c r="I76" i="45"/>
  <c r="J76" i="45" s="1"/>
  <c r="F76" i="45"/>
  <c r="I75" i="45"/>
  <c r="J75" i="45" s="1"/>
  <c r="F75" i="45"/>
  <c r="I74" i="45"/>
  <c r="J74" i="45" s="1"/>
  <c r="F74" i="45"/>
  <c r="I73" i="45"/>
  <c r="J73" i="45" s="1"/>
  <c r="F73" i="45"/>
  <c r="I72" i="45"/>
  <c r="J72" i="45" s="1"/>
  <c r="F72" i="45"/>
  <c r="I71" i="45"/>
  <c r="J71" i="45" s="1"/>
  <c r="F71" i="45"/>
  <c r="C71" i="45"/>
  <c r="I70" i="45"/>
  <c r="J70" i="45" s="1"/>
  <c r="F70" i="45"/>
  <c r="I69" i="45"/>
  <c r="J69" i="45" s="1"/>
  <c r="F69" i="45"/>
  <c r="I68" i="45"/>
  <c r="J68" i="45" s="1"/>
  <c r="F68" i="45"/>
  <c r="I67" i="45"/>
  <c r="J67" i="45" s="1"/>
  <c r="F67" i="45"/>
  <c r="I66" i="45"/>
  <c r="J66" i="45" s="1"/>
  <c r="F66" i="45"/>
  <c r="I65" i="45"/>
  <c r="J65" i="45" s="1"/>
  <c r="F65" i="45"/>
  <c r="I64" i="45"/>
  <c r="J64" i="45" s="1"/>
  <c r="F64" i="45"/>
  <c r="I63" i="45"/>
  <c r="J63" i="45" s="1"/>
  <c r="F63" i="45"/>
  <c r="I62" i="45"/>
  <c r="J62" i="45" s="1"/>
  <c r="F62" i="45"/>
  <c r="I61" i="45"/>
  <c r="J61" i="45" s="1"/>
  <c r="F61" i="45"/>
  <c r="I60" i="45"/>
  <c r="J60" i="45" s="1"/>
  <c r="F60" i="45"/>
  <c r="I59" i="45"/>
  <c r="J59" i="45" s="1"/>
  <c r="F59" i="45"/>
  <c r="I58" i="45"/>
  <c r="J58" i="45" s="1"/>
  <c r="F58" i="45"/>
  <c r="I57" i="45"/>
  <c r="J57" i="45" s="1"/>
  <c r="F57" i="45"/>
  <c r="I56" i="45"/>
  <c r="J56" i="45" s="1"/>
  <c r="F56" i="45"/>
  <c r="I55" i="45"/>
  <c r="J55" i="45" s="1"/>
  <c r="F55" i="45"/>
  <c r="I54" i="45"/>
  <c r="J54" i="45" s="1"/>
  <c r="F54" i="45"/>
  <c r="I53" i="45"/>
  <c r="J53" i="45" s="1"/>
  <c r="F53" i="45"/>
  <c r="C49" i="45"/>
  <c r="C38" i="45"/>
  <c r="G33" i="45"/>
  <c r="C33" i="45"/>
  <c r="C31" i="45"/>
  <c r="C30" i="45"/>
  <c r="C28" i="45"/>
  <c r="C27" i="45"/>
  <c r="C26" i="45"/>
  <c r="C24" i="45"/>
  <c r="C22" i="45"/>
  <c r="C20" i="45"/>
  <c r="G18" i="45"/>
  <c r="C78" i="45" s="1"/>
  <c r="C18" i="45"/>
  <c r="C77" i="45" s="1"/>
  <c r="K17" i="45"/>
  <c r="C76" i="45" s="1"/>
  <c r="G17" i="45"/>
  <c r="C75" i="45" s="1"/>
  <c r="C17" i="45"/>
  <c r="C74" i="45" s="1"/>
  <c r="G16" i="45"/>
  <c r="C73" i="45" s="1"/>
  <c r="C16" i="45"/>
  <c r="C72" i="45" s="1"/>
  <c r="C14" i="45"/>
  <c r="E12" i="45"/>
  <c r="C70" i="45" s="1"/>
  <c r="C12" i="45"/>
  <c r="C68" i="45" s="1"/>
  <c r="K11" i="45"/>
  <c r="C69" i="45" s="1"/>
  <c r="I11" i="45"/>
  <c r="C67" i="45" s="1"/>
  <c r="G11" i="45"/>
  <c r="C66" i="45" s="1"/>
  <c r="E11" i="45"/>
  <c r="C65" i="45" s="1"/>
  <c r="C11" i="45"/>
  <c r="C64" i="45" s="1"/>
  <c r="K10" i="45"/>
  <c r="C63" i="45" s="1"/>
  <c r="I10" i="45"/>
  <c r="C62" i="45" s="1"/>
  <c r="G10" i="45"/>
  <c r="C61" i="45" s="1"/>
  <c r="E10" i="45"/>
  <c r="C60" i="45" s="1"/>
  <c r="C10" i="45"/>
  <c r="C59" i="45" s="1"/>
  <c r="C9" i="45"/>
  <c r="C7" i="45"/>
  <c r="C58" i="45" s="1"/>
  <c r="K6" i="45"/>
  <c r="I6" i="45"/>
  <c r="C56" i="45" s="1"/>
  <c r="G6" i="45"/>
  <c r="C55" i="45" s="1"/>
  <c r="E6" i="45"/>
  <c r="C54" i="45" s="1"/>
  <c r="C6" i="45"/>
  <c r="C53" i="45" s="1"/>
  <c r="C5" i="45"/>
  <c r="K3" i="45"/>
  <c r="H3" i="45"/>
  <c r="G3" i="45"/>
  <c r="C52" i="45" s="1"/>
  <c r="D3" i="45"/>
  <c r="C3" i="45"/>
  <c r="C51" i="45" s="1"/>
  <c r="C2" i="45"/>
  <c r="E1" i="45"/>
  <c r="C79" i="43"/>
  <c r="I78" i="43"/>
  <c r="J78" i="43" s="1"/>
  <c r="F78" i="43"/>
  <c r="I77" i="43"/>
  <c r="J77" i="43" s="1"/>
  <c r="F77" i="43"/>
  <c r="I76" i="43"/>
  <c r="J76" i="43" s="1"/>
  <c r="F76" i="43"/>
  <c r="I75" i="43"/>
  <c r="J75" i="43" s="1"/>
  <c r="F75" i="43"/>
  <c r="I74" i="43"/>
  <c r="J74" i="43" s="1"/>
  <c r="F74" i="43"/>
  <c r="I73" i="43"/>
  <c r="J73" i="43" s="1"/>
  <c r="F73" i="43"/>
  <c r="I72" i="43"/>
  <c r="J72" i="43" s="1"/>
  <c r="F72" i="43"/>
  <c r="I71" i="43"/>
  <c r="J71" i="43" s="1"/>
  <c r="F71" i="43"/>
  <c r="C71" i="43"/>
  <c r="I70" i="43"/>
  <c r="J70" i="43" s="1"/>
  <c r="F70" i="43"/>
  <c r="I69" i="43"/>
  <c r="J69" i="43" s="1"/>
  <c r="F69" i="43"/>
  <c r="I68" i="43"/>
  <c r="J68" i="43" s="1"/>
  <c r="F68" i="43"/>
  <c r="I67" i="43"/>
  <c r="J67" i="43" s="1"/>
  <c r="F67" i="43"/>
  <c r="I66" i="43"/>
  <c r="J66" i="43" s="1"/>
  <c r="F66" i="43"/>
  <c r="I65" i="43"/>
  <c r="J65" i="43" s="1"/>
  <c r="F65" i="43"/>
  <c r="I64" i="43"/>
  <c r="J64" i="43" s="1"/>
  <c r="F64" i="43"/>
  <c r="I63" i="43"/>
  <c r="J63" i="43" s="1"/>
  <c r="F63" i="43"/>
  <c r="I62" i="43"/>
  <c r="J62" i="43" s="1"/>
  <c r="F62" i="43"/>
  <c r="I61" i="43"/>
  <c r="J61" i="43" s="1"/>
  <c r="F61" i="43"/>
  <c r="I60" i="43"/>
  <c r="J60" i="43" s="1"/>
  <c r="F60" i="43"/>
  <c r="I59" i="43"/>
  <c r="J59" i="43" s="1"/>
  <c r="F59" i="43"/>
  <c r="I58" i="43"/>
  <c r="J58" i="43" s="1"/>
  <c r="F58" i="43"/>
  <c r="I57" i="43"/>
  <c r="J57" i="43" s="1"/>
  <c r="F57" i="43"/>
  <c r="I56" i="43"/>
  <c r="J56" i="43" s="1"/>
  <c r="F56" i="43"/>
  <c r="I55" i="43"/>
  <c r="J55" i="43" s="1"/>
  <c r="F55" i="43"/>
  <c r="I54" i="43"/>
  <c r="J54" i="43" s="1"/>
  <c r="F54" i="43"/>
  <c r="I53" i="43"/>
  <c r="J53" i="43" s="1"/>
  <c r="F53" i="43"/>
  <c r="C49" i="43"/>
  <c r="C38" i="43"/>
  <c r="G33" i="43"/>
  <c r="C33" i="43"/>
  <c r="C31" i="43"/>
  <c r="C30" i="43"/>
  <c r="C28" i="43"/>
  <c r="C27" i="43"/>
  <c r="C26" i="43"/>
  <c r="C24" i="43"/>
  <c r="C22" i="43"/>
  <c r="C20" i="43"/>
  <c r="G18" i="43"/>
  <c r="C78" i="43" s="1"/>
  <c r="C18" i="43"/>
  <c r="C77" i="43" s="1"/>
  <c r="K17" i="43"/>
  <c r="C76" i="43" s="1"/>
  <c r="G17" i="43"/>
  <c r="C75" i="43" s="1"/>
  <c r="C17" i="43"/>
  <c r="C74" i="43" s="1"/>
  <c r="G16" i="43"/>
  <c r="C73" i="43" s="1"/>
  <c r="C16" i="43"/>
  <c r="C72" i="43" s="1"/>
  <c r="C14" i="43"/>
  <c r="E12" i="43"/>
  <c r="C70" i="43" s="1"/>
  <c r="C12" i="43"/>
  <c r="C68" i="43" s="1"/>
  <c r="K11" i="43"/>
  <c r="C69" i="43" s="1"/>
  <c r="I11" i="43"/>
  <c r="C67" i="43" s="1"/>
  <c r="G11" i="43"/>
  <c r="C66" i="43" s="1"/>
  <c r="E11" i="43"/>
  <c r="C65" i="43" s="1"/>
  <c r="C11" i="43"/>
  <c r="C64" i="43" s="1"/>
  <c r="K10" i="43"/>
  <c r="C63" i="43" s="1"/>
  <c r="I10" i="43"/>
  <c r="C62" i="43" s="1"/>
  <c r="G10" i="43"/>
  <c r="C61" i="43" s="1"/>
  <c r="E10" i="43"/>
  <c r="C60" i="43" s="1"/>
  <c r="C10" i="43"/>
  <c r="C59" i="43" s="1"/>
  <c r="C9" i="43"/>
  <c r="C7" i="43"/>
  <c r="C58" i="43" s="1"/>
  <c r="K6" i="43"/>
  <c r="I6" i="43"/>
  <c r="C56" i="43" s="1"/>
  <c r="G6" i="43"/>
  <c r="C55" i="43" s="1"/>
  <c r="E6" i="43"/>
  <c r="C54" i="43" s="1"/>
  <c r="C6" i="43"/>
  <c r="C53" i="43" s="1"/>
  <c r="C5" i="43"/>
  <c r="K3" i="43"/>
  <c r="H3" i="43"/>
  <c r="C39" i="4" s="1"/>
  <c r="G3" i="43"/>
  <c r="C52" i="43" s="1"/>
  <c r="D3" i="43"/>
  <c r="C3" i="43"/>
  <c r="C51" i="43" s="1"/>
  <c r="C2" i="43"/>
  <c r="E1" i="43"/>
  <c r="C79" i="42"/>
  <c r="I78" i="42"/>
  <c r="J78" i="42" s="1"/>
  <c r="F78" i="42"/>
  <c r="I77" i="42"/>
  <c r="J77" i="42" s="1"/>
  <c r="F77" i="42"/>
  <c r="I76" i="42"/>
  <c r="J76" i="42" s="1"/>
  <c r="F76" i="42"/>
  <c r="I75" i="42"/>
  <c r="J75" i="42" s="1"/>
  <c r="F75" i="42"/>
  <c r="I74" i="42"/>
  <c r="J74" i="42" s="1"/>
  <c r="F74" i="42"/>
  <c r="I73" i="42"/>
  <c r="J73" i="42" s="1"/>
  <c r="F73" i="42"/>
  <c r="J72" i="42"/>
  <c r="I72" i="42"/>
  <c r="F72" i="42"/>
  <c r="I71" i="42"/>
  <c r="J71" i="42" s="1"/>
  <c r="F71" i="42"/>
  <c r="C71" i="42"/>
  <c r="I70" i="42"/>
  <c r="J70" i="42" s="1"/>
  <c r="F70" i="42"/>
  <c r="I69" i="42"/>
  <c r="J69" i="42" s="1"/>
  <c r="F69" i="42"/>
  <c r="I68" i="42"/>
  <c r="J68" i="42" s="1"/>
  <c r="F68" i="42"/>
  <c r="I67" i="42"/>
  <c r="J67" i="42" s="1"/>
  <c r="F67" i="42"/>
  <c r="I66" i="42"/>
  <c r="J66" i="42" s="1"/>
  <c r="F66" i="42"/>
  <c r="I65" i="42"/>
  <c r="J65" i="42" s="1"/>
  <c r="F65" i="42"/>
  <c r="I64" i="42"/>
  <c r="J64" i="42" s="1"/>
  <c r="F64" i="42"/>
  <c r="I63" i="42"/>
  <c r="J63" i="42" s="1"/>
  <c r="F63" i="42"/>
  <c r="J62" i="42"/>
  <c r="I62" i="42"/>
  <c r="F62" i="42"/>
  <c r="I61" i="42"/>
  <c r="J61" i="42" s="1"/>
  <c r="F61" i="42"/>
  <c r="I60" i="42"/>
  <c r="J60" i="42" s="1"/>
  <c r="F60" i="42"/>
  <c r="I59" i="42"/>
  <c r="J59" i="42" s="1"/>
  <c r="F59" i="42"/>
  <c r="I58" i="42"/>
  <c r="J58" i="42" s="1"/>
  <c r="F58" i="42"/>
  <c r="I57" i="42"/>
  <c r="J57" i="42" s="1"/>
  <c r="F57" i="42"/>
  <c r="I56" i="42"/>
  <c r="J56" i="42" s="1"/>
  <c r="F56" i="42"/>
  <c r="I55" i="42"/>
  <c r="J55" i="42" s="1"/>
  <c r="F55" i="42"/>
  <c r="I54" i="42"/>
  <c r="J54" i="42" s="1"/>
  <c r="F54" i="42"/>
  <c r="I53" i="42"/>
  <c r="J53" i="42" s="1"/>
  <c r="F53" i="42"/>
  <c r="C49" i="42"/>
  <c r="C38" i="42"/>
  <c r="G33" i="42"/>
  <c r="C33" i="42"/>
  <c r="C31" i="42"/>
  <c r="C30" i="42"/>
  <c r="C28" i="42"/>
  <c r="C27" i="42"/>
  <c r="C26" i="42"/>
  <c r="C24" i="42"/>
  <c r="C22" i="42"/>
  <c r="C20" i="42"/>
  <c r="G18" i="42"/>
  <c r="C78" i="42" s="1"/>
  <c r="C18" i="42"/>
  <c r="C77" i="42" s="1"/>
  <c r="K17" i="42"/>
  <c r="C76" i="42" s="1"/>
  <c r="G17" i="42"/>
  <c r="C75" i="42" s="1"/>
  <c r="C17" i="42"/>
  <c r="C74" i="42" s="1"/>
  <c r="G16" i="42"/>
  <c r="C73" i="42" s="1"/>
  <c r="C16" i="42"/>
  <c r="C72" i="42" s="1"/>
  <c r="C14" i="42"/>
  <c r="E12" i="42"/>
  <c r="C70" i="42" s="1"/>
  <c r="C12" i="42"/>
  <c r="C68" i="42" s="1"/>
  <c r="K11" i="42"/>
  <c r="C69" i="42" s="1"/>
  <c r="I11" i="42"/>
  <c r="C67" i="42" s="1"/>
  <c r="G11" i="42"/>
  <c r="C66" i="42" s="1"/>
  <c r="E11" i="42"/>
  <c r="C65" i="42" s="1"/>
  <c r="C11" i="42"/>
  <c r="C64" i="42" s="1"/>
  <c r="K10" i="42"/>
  <c r="C63" i="42" s="1"/>
  <c r="I10" i="42"/>
  <c r="C62" i="42" s="1"/>
  <c r="G10" i="42"/>
  <c r="C61" i="42" s="1"/>
  <c r="E10" i="42"/>
  <c r="C60" i="42" s="1"/>
  <c r="C10" i="42"/>
  <c r="C59" i="42" s="1"/>
  <c r="C9" i="42"/>
  <c r="C7" i="42"/>
  <c r="C58" i="42" s="1"/>
  <c r="K6" i="42"/>
  <c r="I6" i="42"/>
  <c r="C56" i="42" s="1"/>
  <c r="G6" i="42"/>
  <c r="C55" i="42" s="1"/>
  <c r="E6" i="42"/>
  <c r="C54" i="42" s="1"/>
  <c r="C6" i="42"/>
  <c r="C53" i="42" s="1"/>
  <c r="C5" i="42"/>
  <c r="K3" i="42"/>
  <c r="H3" i="42"/>
  <c r="C38" i="4" s="1"/>
  <c r="G3" i="42"/>
  <c r="C52" i="42" s="1"/>
  <c r="D3" i="42"/>
  <c r="I51" i="42" s="1"/>
  <c r="C3" i="42"/>
  <c r="C51" i="42" s="1"/>
  <c r="C2" i="42"/>
  <c r="E1" i="42"/>
  <c r="C79" i="41"/>
  <c r="I78" i="41"/>
  <c r="J78" i="41" s="1"/>
  <c r="F78" i="41"/>
  <c r="I77" i="41"/>
  <c r="J77" i="41" s="1"/>
  <c r="F77" i="41"/>
  <c r="I76" i="41"/>
  <c r="J76" i="41" s="1"/>
  <c r="F76" i="41"/>
  <c r="I75" i="41"/>
  <c r="J75" i="41" s="1"/>
  <c r="F75" i="41"/>
  <c r="I74" i="41"/>
  <c r="J74" i="41" s="1"/>
  <c r="F74" i="41"/>
  <c r="I73" i="41"/>
  <c r="J73" i="41" s="1"/>
  <c r="F73" i="41"/>
  <c r="I72" i="41"/>
  <c r="J72" i="41" s="1"/>
  <c r="F72" i="41"/>
  <c r="I71" i="41"/>
  <c r="J71" i="41" s="1"/>
  <c r="F71" i="41"/>
  <c r="C71" i="41"/>
  <c r="I70" i="41"/>
  <c r="J70" i="41" s="1"/>
  <c r="F70" i="41"/>
  <c r="I69" i="41"/>
  <c r="J69" i="41" s="1"/>
  <c r="F69" i="41"/>
  <c r="I68" i="41"/>
  <c r="J68" i="41" s="1"/>
  <c r="F68" i="41"/>
  <c r="I67" i="41"/>
  <c r="J67" i="41" s="1"/>
  <c r="F67" i="41"/>
  <c r="I66" i="41"/>
  <c r="J66" i="41" s="1"/>
  <c r="F66" i="41"/>
  <c r="I65" i="41"/>
  <c r="J65" i="41" s="1"/>
  <c r="F65" i="41"/>
  <c r="I64" i="41"/>
  <c r="J64" i="41" s="1"/>
  <c r="F64" i="41"/>
  <c r="I63" i="41"/>
  <c r="J63" i="41" s="1"/>
  <c r="F63" i="41"/>
  <c r="I62" i="41"/>
  <c r="J62" i="41" s="1"/>
  <c r="F62" i="41"/>
  <c r="I61" i="41"/>
  <c r="J61" i="41" s="1"/>
  <c r="F61" i="41"/>
  <c r="I60" i="41"/>
  <c r="J60" i="41" s="1"/>
  <c r="F60" i="41"/>
  <c r="J59" i="41"/>
  <c r="I59" i="41"/>
  <c r="F59" i="41"/>
  <c r="I58" i="41"/>
  <c r="J58" i="41" s="1"/>
  <c r="F58" i="41"/>
  <c r="I57" i="41"/>
  <c r="J57" i="41" s="1"/>
  <c r="F57" i="41"/>
  <c r="I56" i="41"/>
  <c r="J56" i="41" s="1"/>
  <c r="F56" i="41"/>
  <c r="I55" i="41"/>
  <c r="J55" i="41" s="1"/>
  <c r="F55" i="41"/>
  <c r="I54" i="41"/>
  <c r="J54" i="41" s="1"/>
  <c r="F54" i="41"/>
  <c r="I53" i="41"/>
  <c r="J53" i="41" s="1"/>
  <c r="F53" i="41"/>
  <c r="C49" i="41"/>
  <c r="C38" i="41"/>
  <c r="G33" i="41"/>
  <c r="C33" i="41"/>
  <c r="C31" i="41"/>
  <c r="C30" i="41"/>
  <c r="C28" i="41"/>
  <c r="C27" i="41"/>
  <c r="C26" i="41"/>
  <c r="C24" i="41"/>
  <c r="C22" i="41"/>
  <c r="C20" i="41"/>
  <c r="G18" i="41"/>
  <c r="C78" i="41" s="1"/>
  <c r="C18" i="41"/>
  <c r="C77" i="41" s="1"/>
  <c r="K17" i="41"/>
  <c r="C76" i="41" s="1"/>
  <c r="G17" i="41"/>
  <c r="C75" i="41" s="1"/>
  <c r="C17" i="41"/>
  <c r="C74" i="41" s="1"/>
  <c r="G16" i="41"/>
  <c r="C73" i="41" s="1"/>
  <c r="C16" i="41"/>
  <c r="C72" i="41" s="1"/>
  <c r="C14" i="41"/>
  <c r="E12" i="41"/>
  <c r="C70" i="41" s="1"/>
  <c r="C12" i="41"/>
  <c r="C68" i="41" s="1"/>
  <c r="K11" i="41"/>
  <c r="C69" i="41" s="1"/>
  <c r="I11" i="41"/>
  <c r="C67" i="41" s="1"/>
  <c r="G11" i="41"/>
  <c r="C66" i="41" s="1"/>
  <c r="E11" i="41"/>
  <c r="C65" i="41" s="1"/>
  <c r="C11" i="41"/>
  <c r="C64" i="41" s="1"/>
  <c r="K10" i="41"/>
  <c r="C63" i="41" s="1"/>
  <c r="I10" i="41"/>
  <c r="C62" i="41" s="1"/>
  <c r="G10" i="41"/>
  <c r="C61" i="41" s="1"/>
  <c r="E10" i="41"/>
  <c r="C60" i="41" s="1"/>
  <c r="C10" i="41"/>
  <c r="C59" i="41" s="1"/>
  <c r="C9" i="41"/>
  <c r="C7" i="41"/>
  <c r="C58" i="41" s="1"/>
  <c r="K6" i="41"/>
  <c r="I6" i="41"/>
  <c r="C56" i="41" s="1"/>
  <c r="G6" i="41"/>
  <c r="C55" i="41" s="1"/>
  <c r="E6" i="41"/>
  <c r="C54" i="41" s="1"/>
  <c r="C6" i="41"/>
  <c r="C53" i="41" s="1"/>
  <c r="C5" i="41"/>
  <c r="K3" i="41"/>
  <c r="H3" i="41"/>
  <c r="G3" i="41"/>
  <c r="C52" i="41" s="1"/>
  <c r="D3" i="41"/>
  <c r="C3" i="41"/>
  <c r="C51" i="41" s="1"/>
  <c r="C2" i="41"/>
  <c r="E1" i="41"/>
  <c r="C79" i="39"/>
  <c r="I78" i="39"/>
  <c r="J78" i="39" s="1"/>
  <c r="F78" i="39"/>
  <c r="I77" i="39"/>
  <c r="J77" i="39" s="1"/>
  <c r="F77" i="39"/>
  <c r="I76" i="39"/>
  <c r="J76" i="39" s="1"/>
  <c r="F76" i="39"/>
  <c r="I75" i="39"/>
  <c r="J75" i="39" s="1"/>
  <c r="F75" i="39"/>
  <c r="I74" i="39"/>
  <c r="J74" i="39" s="1"/>
  <c r="F74" i="39"/>
  <c r="I73" i="39"/>
  <c r="J73" i="39" s="1"/>
  <c r="F73" i="39"/>
  <c r="I72" i="39"/>
  <c r="J72" i="39" s="1"/>
  <c r="F72" i="39"/>
  <c r="I71" i="39"/>
  <c r="J71" i="39" s="1"/>
  <c r="F71" i="39"/>
  <c r="C71" i="39"/>
  <c r="I70" i="39"/>
  <c r="J70" i="39" s="1"/>
  <c r="F70" i="39"/>
  <c r="I69" i="39"/>
  <c r="J69" i="39" s="1"/>
  <c r="F69" i="39"/>
  <c r="I68" i="39"/>
  <c r="J68" i="39" s="1"/>
  <c r="F68" i="39"/>
  <c r="I67" i="39"/>
  <c r="J67" i="39" s="1"/>
  <c r="F67" i="39"/>
  <c r="I66" i="39"/>
  <c r="J66" i="39" s="1"/>
  <c r="F66" i="39"/>
  <c r="I65" i="39"/>
  <c r="J65" i="39" s="1"/>
  <c r="F65" i="39"/>
  <c r="I64" i="39"/>
  <c r="J64" i="39" s="1"/>
  <c r="F64" i="39"/>
  <c r="I63" i="39"/>
  <c r="J63" i="39" s="1"/>
  <c r="F63" i="39"/>
  <c r="I62" i="39"/>
  <c r="J62" i="39" s="1"/>
  <c r="F62" i="39"/>
  <c r="I61" i="39"/>
  <c r="J61" i="39" s="1"/>
  <c r="F61" i="39"/>
  <c r="J60" i="39"/>
  <c r="I60" i="39"/>
  <c r="F60" i="39"/>
  <c r="I59" i="39"/>
  <c r="J59" i="39" s="1"/>
  <c r="F59" i="39"/>
  <c r="I58" i="39"/>
  <c r="J58" i="39" s="1"/>
  <c r="F58" i="39"/>
  <c r="I57" i="39"/>
  <c r="J57" i="39" s="1"/>
  <c r="F57" i="39"/>
  <c r="I56" i="39"/>
  <c r="J56" i="39" s="1"/>
  <c r="F56" i="39"/>
  <c r="I55" i="39"/>
  <c r="J55" i="39" s="1"/>
  <c r="F55" i="39"/>
  <c r="I54" i="39"/>
  <c r="J54" i="39" s="1"/>
  <c r="F54" i="39"/>
  <c r="I53" i="39"/>
  <c r="J53" i="39" s="1"/>
  <c r="F53" i="39"/>
  <c r="C49" i="39"/>
  <c r="C38" i="39"/>
  <c r="G33" i="39"/>
  <c r="C33" i="39"/>
  <c r="C31" i="39"/>
  <c r="C30" i="39"/>
  <c r="C28" i="39"/>
  <c r="C27" i="39"/>
  <c r="C26" i="39"/>
  <c r="C24" i="39"/>
  <c r="C22" i="39"/>
  <c r="C20" i="39"/>
  <c r="G18" i="39"/>
  <c r="C78" i="39" s="1"/>
  <c r="C18" i="39"/>
  <c r="C77" i="39" s="1"/>
  <c r="K17" i="39"/>
  <c r="C76" i="39" s="1"/>
  <c r="G17" i="39"/>
  <c r="C75" i="39" s="1"/>
  <c r="C17" i="39"/>
  <c r="C74" i="39" s="1"/>
  <c r="G16" i="39"/>
  <c r="C73" i="39" s="1"/>
  <c r="C16" i="39"/>
  <c r="C72" i="39" s="1"/>
  <c r="C14" i="39"/>
  <c r="E12" i="39"/>
  <c r="C70" i="39" s="1"/>
  <c r="C12" i="39"/>
  <c r="C68" i="39" s="1"/>
  <c r="K11" i="39"/>
  <c r="C69" i="39" s="1"/>
  <c r="I11" i="39"/>
  <c r="C67" i="39" s="1"/>
  <c r="G11" i="39"/>
  <c r="C66" i="39" s="1"/>
  <c r="E11" i="39"/>
  <c r="C65" i="39" s="1"/>
  <c r="C11" i="39"/>
  <c r="C64" i="39" s="1"/>
  <c r="K10" i="39"/>
  <c r="C63" i="39" s="1"/>
  <c r="I10" i="39"/>
  <c r="C62" i="39" s="1"/>
  <c r="G10" i="39"/>
  <c r="C61" i="39" s="1"/>
  <c r="E10" i="39"/>
  <c r="C60" i="39" s="1"/>
  <c r="C10" i="39"/>
  <c r="C59" i="39" s="1"/>
  <c r="C9" i="39"/>
  <c r="C7" i="39"/>
  <c r="C58" i="39" s="1"/>
  <c r="K6" i="39"/>
  <c r="I6" i="39"/>
  <c r="C56" i="39" s="1"/>
  <c r="G6" i="39"/>
  <c r="C55" i="39" s="1"/>
  <c r="E6" i="39"/>
  <c r="C54" i="39" s="1"/>
  <c r="C6" i="39"/>
  <c r="C53" i="39" s="1"/>
  <c r="C5" i="39"/>
  <c r="K3" i="39"/>
  <c r="H3" i="39"/>
  <c r="G3" i="39"/>
  <c r="C52" i="39" s="1"/>
  <c r="D3" i="39"/>
  <c r="C3" i="39"/>
  <c r="C51" i="39" s="1"/>
  <c r="C2" i="39"/>
  <c r="E1" i="39"/>
  <c r="C79" i="38"/>
  <c r="I78" i="38"/>
  <c r="J78" i="38" s="1"/>
  <c r="F78" i="38"/>
  <c r="I77" i="38"/>
  <c r="J77" i="38" s="1"/>
  <c r="F77" i="38"/>
  <c r="I76" i="38"/>
  <c r="J76" i="38" s="1"/>
  <c r="F76" i="38"/>
  <c r="I75" i="38"/>
  <c r="J75" i="38" s="1"/>
  <c r="F75" i="38"/>
  <c r="I74" i="38"/>
  <c r="J74" i="38" s="1"/>
  <c r="F74" i="38"/>
  <c r="I73" i="38"/>
  <c r="J73" i="38" s="1"/>
  <c r="F73" i="38"/>
  <c r="I72" i="38"/>
  <c r="J72" i="38" s="1"/>
  <c r="F72" i="38"/>
  <c r="I71" i="38"/>
  <c r="J71" i="38" s="1"/>
  <c r="F71" i="38"/>
  <c r="C71" i="38"/>
  <c r="I70" i="38"/>
  <c r="J70" i="38" s="1"/>
  <c r="F70" i="38"/>
  <c r="I69" i="38"/>
  <c r="J69" i="38" s="1"/>
  <c r="F69" i="38"/>
  <c r="I68" i="38"/>
  <c r="J68" i="38" s="1"/>
  <c r="F68" i="38"/>
  <c r="I67" i="38"/>
  <c r="J67" i="38" s="1"/>
  <c r="F67" i="38"/>
  <c r="I66" i="38"/>
  <c r="J66" i="38" s="1"/>
  <c r="F66" i="38"/>
  <c r="I65" i="38"/>
  <c r="J65" i="38" s="1"/>
  <c r="F65" i="38"/>
  <c r="I64" i="38"/>
  <c r="J64" i="38" s="1"/>
  <c r="F64" i="38"/>
  <c r="I63" i="38"/>
  <c r="J63" i="38" s="1"/>
  <c r="F63" i="38"/>
  <c r="I62" i="38"/>
  <c r="J62" i="38" s="1"/>
  <c r="F62" i="38"/>
  <c r="I61" i="38"/>
  <c r="J61" i="38" s="1"/>
  <c r="F61" i="38"/>
  <c r="I60" i="38"/>
  <c r="J60" i="38" s="1"/>
  <c r="F60" i="38"/>
  <c r="I59" i="38"/>
  <c r="J59" i="38" s="1"/>
  <c r="F59" i="38"/>
  <c r="J58" i="38"/>
  <c r="I58" i="38"/>
  <c r="F58" i="38"/>
  <c r="I57" i="38"/>
  <c r="J57" i="38" s="1"/>
  <c r="F57" i="38"/>
  <c r="I56" i="38"/>
  <c r="J56" i="38" s="1"/>
  <c r="F56" i="38"/>
  <c r="I55" i="38"/>
  <c r="J55" i="38" s="1"/>
  <c r="F55" i="38"/>
  <c r="I54" i="38"/>
  <c r="J54" i="38" s="1"/>
  <c r="F54" i="38"/>
  <c r="I53" i="38"/>
  <c r="J53" i="38" s="1"/>
  <c r="F53" i="38"/>
  <c r="C49" i="38"/>
  <c r="C38" i="38"/>
  <c r="G33" i="38"/>
  <c r="C33" i="38"/>
  <c r="C31" i="38"/>
  <c r="C30" i="38"/>
  <c r="C28" i="38"/>
  <c r="C27" i="38"/>
  <c r="C26" i="38"/>
  <c r="C24" i="38"/>
  <c r="C22" i="38"/>
  <c r="C20" i="38"/>
  <c r="G18" i="38"/>
  <c r="C78" i="38" s="1"/>
  <c r="C18" i="38"/>
  <c r="C77" i="38" s="1"/>
  <c r="K17" i="38"/>
  <c r="C76" i="38" s="1"/>
  <c r="G17" i="38"/>
  <c r="C75" i="38" s="1"/>
  <c r="C17" i="38"/>
  <c r="C74" i="38" s="1"/>
  <c r="G16" i="38"/>
  <c r="C73" i="38" s="1"/>
  <c r="C16" i="38"/>
  <c r="C72" i="38" s="1"/>
  <c r="C14" i="38"/>
  <c r="E12" i="38"/>
  <c r="C70" i="38" s="1"/>
  <c r="C12" i="38"/>
  <c r="C68" i="38" s="1"/>
  <c r="K11" i="38"/>
  <c r="C69" i="38" s="1"/>
  <c r="I11" i="38"/>
  <c r="C67" i="38" s="1"/>
  <c r="G11" i="38"/>
  <c r="C66" i="38" s="1"/>
  <c r="E11" i="38"/>
  <c r="C65" i="38" s="1"/>
  <c r="C11" i="38"/>
  <c r="C64" i="38" s="1"/>
  <c r="K10" i="38"/>
  <c r="C63" i="38" s="1"/>
  <c r="I10" i="38"/>
  <c r="C62" i="38" s="1"/>
  <c r="G10" i="38"/>
  <c r="C61" i="38" s="1"/>
  <c r="E10" i="38"/>
  <c r="C60" i="38" s="1"/>
  <c r="C10" i="38"/>
  <c r="C59" i="38" s="1"/>
  <c r="C9" i="38"/>
  <c r="C7" i="38"/>
  <c r="C58" i="38" s="1"/>
  <c r="K6" i="38"/>
  <c r="I6" i="38"/>
  <c r="C56" i="38" s="1"/>
  <c r="G6" i="38"/>
  <c r="C55" i="38" s="1"/>
  <c r="E6" i="38"/>
  <c r="C54" i="38" s="1"/>
  <c r="C6" i="38"/>
  <c r="C53" i="38" s="1"/>
  <c r="C5" i="38"/>
  <c r="K3" i="38"/>
  <c r="H3" i="38"/>
  <c r="G3" i="38"/>
  <c r="C52" i="38" s="1"/>
  <c r="D3" i="38"/>
  <c r="C3" i="38"/>
  <c r="C51" i="38" s="1"/>
  <c r="C2" i="38"/>
  <c r="E1" i="38"/>
  <c r="C79" i="37"/>
  <c r="I78" i="37"/>
  <c r="J78" i="37" s="1"/>
  <c r="F78" i="37"/>
  <c r="I77" i="37"/>
  <c r="J77" i="37" s="1"/>
  <c r="F77" i="37"/>
  <c r="I76" i="37"/>
  <c r="J76" i="37" s="1"/>
  <c r="F76" i="37"/>
  <c r="I75" i="37"/>
  <c r="J75" i="37" s="1"/>
  <c r="F75" i="37"/>
  <c r="I74" i="37"/>
  <c r="J74" i="37" s="1"/>
  <c r="F74" i="37"/>
  <c r="I73" i="37"/>
  <c r="J73" i="37" s="1"/>
  <c r="F73" i="37"/>
  <c r="I72" i="37"/>
  <c r="J72" i="37" s="1"/>
  <c r="F72" i="37"/>
  <c r="I71" i="37"/>
  <c r="J71" i="37" s="1"/>
  <c r="F71" i="37"/>
  <c r="C71" i="37"/>
  <c r="I70" i="37"/>
  <c r="J70" i="37" s="1"/>
  <c r="F70" i="37"/>
  <c r="I69" i="37"/>
  <c r="J69" i="37" s="1"/>
  <c r="F69" i="37"/>
  <c r="I68" i="37"/>
  <c r="J68" i="37" s="1"/>
  <c r="F68" i="37"/>
  <c r="I67" i="37"/>
  <c r="J67" i="37" s="1"/>
  <c r="F67" i="37"/>
  <c r="I66" i="37"/>
  <c r="J66" i="37" s="1"/>
  <c r="F66" i="37"/>
  <c r="I65" i="37"/>
  <c r="J65" i="37" s="1"/>
  <c r="F65" i="37"/>
  <c r="I64" i="37"/>
  <c r="J64" i="37" s="1"/>
  <c r="F64" i="37"/>
  <c r="I63" i="37"/>
  <c r="J63" i="37" s="1"/>
  <c r="F63" i="37"/>
  <c r="I62" i="37"/>
  <c r="J62" i="37" s="1"/>
  <c r="F62" i="37"/>
  <c r="I61" i="37"/>
  <c r="J61" i="37" s="1"/>
  <c r="F61" i="37"/>
  <c r="I60" i="37"/>
  <c r="J60" i="37" s="1"/>
  <c r="F60" i="37"/>
  <c r="I59" i="37"/>
  <c r="J59" i="37" s="1"/>
  <c r="F59" i="37"/>
  <c r="I58" i="37"/>
  <c r="J58" i="37" s="1"/>
  <c r="F58" i="37"/>
  <c r="I57" i="37"/>
  <c r="J57" i="37" s="1"/>
  <c r="F57" i="37"/>
  <c r="I56" i="37"/>
  <c r="J56" i="37" s="1"/>
  <c r="F56" i="37"/>
  <c r="I55" i="37"/>
  <c r="J55" i="37" s="1"/>
  <c r="F55" i="37"/>
  <c r="I54" i="37"/>
  <c r="J54" i="37" s="1"/>
  <c r="F54" i="37"/>
  <c r="I53" i="37"/>
  <c r="J53" i="37" s="1"/>
  <c r="F53" i="37"/>
  <c r="C49" i="37"/>
  <c r="C38" i="37"/>
  <c r="G33" i="37"/>
  <c r="C33" i="37"/>
  <c r="C31" i="37"/>
  <c r="C30" i="37"/>
  <c r="C28" i="37"/>
  <c r="C27" i="37"/>
  <c r="C26" i="37"/>
  <c r="C24" i="37"/>
  <c r="C22" i="37"/>
  <c r="C20" i="37"/>
  <c r="G18" i="37"/>
  <c r="C78" i="37" s="1"/>
  <c r="C18" i="37"/>
  <c r="C77" i="37" s="1"/>
  <c r="K17" i="37"/>
  <c r="C76" i="37" s="1"/>
  <c r="G17" i="37"/>
  <c r="C75" i="37" s="1"/>
  <c r="C17" i="37"/>
  <c r="C74" i="37" s="1"/>
  <c r="G16" i="37"/>
  <c r="C73" i="37" s="1"/>
  <c r="C16" i="37"/>
  <c r="C72" i="37" s="1"/>
  <c r="C14" i="37"/>
  <c r="E12" i="37"/>
  <c r="C70" i="37" s="1"/>
  <c r="C12" i="37"/>
  <c r="C68" i="37" s="1"/>
  <c r="K11" i="37"/>
  <c r="C69" i="37" s="1"/>
  <c r="I11" i="37"/>
  <c r="C67" i="37" s="1"/>
  <c r="G11" i="37"/>
  <c r="C66" i="37" s="1"/>
  <c r="E11" i="37"/>
  <c r="C65" i="37" s="1"/>
  <c r="C11" i="37"/>
  <c r="C64" i="37" s="1"/>
  <c r="K10" i="37"/>
  <c r="C63" i="37" s="1"/>
  <c r="I10" i="37"/>
  <c r="C62" i="37" s="1"/>
  <c r="G10" i="37"/>
  <c r="C61" i="37" s="1"/>
  <c r="E10" i="37"/>
  <c r="C60" i="37" s="1"/>
  <c r="C10" i="37"/>
  <c r="C59" i="37" s="1"/>
  <c r="C9" i="37"/>
  <c r="C7" i="37"/>
  <c r="C58" i="37" s="1"/>
  <c r="K6" i="37"/>
  <c r="I6" i="37"/>
  <c r="C56" i="37" s="1"/>
  <c r="G6" i="37"/>
  <c r="C55" i="37" s="1"/>
  <c r="E6" i="37"/>
  <c r="C54" i="37" s="1"/>
  <c r="C6" i="37"/>
  <c r="C53" i="37" s="1"/>
  <c r="C5" i="37"/>
  <c r="K3" i="37"/>
  <c r="H3" i="37"/>
  <c r="G3" i="37"/>
  <c r="C52" i="37" s="1"/>
  <c r="D3" i="37"/>
  <c r="C3" i="37"/>
  <c r="C51" i="37" s="1"/>
  <c r="C2" i="37"/>
  <c r="E1" i="37"/>
  <c r="C79" i="35"/>
  <c r="I78" i="35"/>
  <c r="J78" i="35" s="1"/>
  <c r="F78" i="35"/>
  <c r="I77" i="35"/>
  <c r="J77" i="35" s="1"/>
  <c r="F77" i="35"/>
  <c r="I76" i="35"/>
  <c r="J76" i="35" s="1"/>
  <c r="F76" i="35"/>
  <c r="I75" i="35"/>
  <c r="J75" i="35" s="1"/>
  <c r="F75" i="35"/>
  <c r="I74" i="35"/>
  <c r="J74" i="35" s="1"/>
  <c r="F74" i="35"/>
  <c r="I73" i="35"/>
  <c r="J73" i="35" s="1"/>
  <c r="F73" i="35"/>
  <c r="I72" i="35"/>
  <c r="J72" i="35" s="1"/>
  <c r="F72" i="35"/>
  <c r="J71" i="35"/>
  <c r="I71" i="35"/>
  <c r="F71" i="35"/>
  <c r="C71" i="35"/>
  <c r="I70" i="35"/>
  <c r="J70" i="35" s="1"/>
  <c r="F70" i="35"/>
  <c r="I69" i="35"/>
  <c r="J69" i="35" s="1"/>
  <c r="F69" i="35"/>
  <c r="I68" i="35"/>
  <c r="J68" i="35" s="1"/>
  <c r="F68" i="35"/>
  <c r="I67" i="35"/>
  <c r="J67" i="35" s="1"/>
  <c r="F67" i="35"/>
  <c r="I66" i="35"/>
  <c r="J66" i="35" s="1"/>
  <c r="F66" i="35"/>
  <c r="I65" i="35"/>
  <c r="J65" i="35" s="1"/>
  <c r="F65" i="35"/>
  <c r="I64" i="35"/>
  <c r="J64" i="35" s="1"/>
  <c r="F64" i="35"/>
  <c r="I63" i="35"/>
  <c r="J63" i="35" s="1"/>
  <c r="F63" i="35"/>
  <c r="I62" i="35"/>
  <c r="J62" i="35" s="1"/>
  <c r="F62" i="35"/>
  <c r="I61" i="35"/>
  <c r="J61" i="35" s="1"/>
  <c r="F61" i="35"/>
  <c r="I60" i="35"/>
  <c r="J60" i="35" s="1"/>
  <c r="F60" i="35"/>
  <c r="I59" i="35"/>
  <c r="J59" i="35" s="1"/>
  <c r="F59" i="35"/>
  <c r="I58" i="35"/>
  <c r="J58" i="35" s="1"/>
  <c r="F58" i="35"/>
  <c r="I57" i="35"/>
  <c r="J57" i="35" s="1"/>
  <c r="F57" i="35"/>
  <c r="I56" i="35"/>
  <c r="J56" i="35" s="1"/>
  <c r="F56" i="35"/>
  <c r="I55" i="35"/>
  <c r="J55" i="35" s="1"/>
  <c r="F55" i="35"/>
  <c r="I54" i="35"/>
  <c r="J54" i="35" s="1"/>
  <c r="F54" i="35"/>
  <c r="I53" i="35"/>
  <c r="J53" i="35" s="1"/>
  <c r="F53" i="35"/>
  <c r="C49" i="35"/>
  <c r="C38" i="35"/>
  <c r="G33" i="35"/>
  <c r="C33" i="35"/>
  <c r="C31" i="35"/>
  <c r="C30" i="35"/>
  <c r="C28" i="35"/>
  <c r="C27" i="35"/>
  <c r="C26" i="35"/>
  <c r="C24" i="35"/>
  <c r="C22" i="35"/>
  <c r="C20" i="35"/>
  <c r="G18" i="35"/>
  <c r="C78" i="35" s="1"/>
  <c r="C18" i="35"/>
  <c r="C77" i="35" s="1"/>
  <c r="K17" i="35"/>
  <c r="C76" i="35" s="1"/>
  <c r="G17" i="35"/>
  <c r="C75" i="35" s="1"/>
  <c r="C17" i="35"/>
  <c r="C74" i="35" s="1"/>
  <c r="G16" i="35"/>
  <c r="C73" i="35" s="1"/>
  <c r="C16" i="35"/>
  <c r="C72" i="35" s="1"/>
  <c r="C14" i="35"/>
  <c r="E12" i="35"/>
  <c r="C70" i="35" s="1"/>
  <c r="C12" i="35"/>
  <c r="C68" i="35" s="1"/>
  <c r="K11" i="35"/>
  <c r="C69" i="35" s="1"/>
  <c r="I11" i="35"/>
  <c r="C67" i="35" s="1"/>
  <c r="G11" i="35"/>
  <c r="C66" i="35" s="1"/>
  <c r="E11" i="35"/>
  <c r="C65" i="35" s="1"/>
  <c r="C11" i="35"/>
  <c r="C64" i="35" s="1"/>
  <c r="K10" i="35"/>
  <c r="C63" i="35" s="1"/>
  <c r="I10" i="35"/>
  <c r="C62" i="35" s="1"/>
  <c r="G10" i="35"/>
  <c r="C61" i="35" s="1"/>
  <c r="E10" i="35"/>
  <c r="C60" i="35" s="1"/>
  <c r="C10" i="35"/>
  <c r="C59" i="35" s="1"/>
  <c r="C9" i="35"/>
  <c r="C7" i="35"/>
  <c r="C58" i="35" s="1"/>
  <c r="K6" i="35"/>
  <c r="I6" i="35"/>
  <c r="C56" i="35" s="1"/>
  <c r="G6" i="35"/>
  <c r="C55" i="35" s="1"/>
  <c r="E6" i="35"/>
  <c r="C54" i="35" s="1"/>
  <c r="C6" i="35"/>
  <c r="C53" i="35" s="1"/>
  <c r="C5" i="35"/>
  <c r="K3" i="35"/>
  <c r="H3" i="35"/>
  <c r="F52" i="35" s="1"/>
  <c r="G3" i="35"/>
  <c r="C52" i="35" s="1"/>
  <c r="D3" i="35"/>
  <c r="F51" i="35" s="1"/>
  <c r="C3" i="35"/>
  <c r="C51" i="35" s="1"/>
  <c r="C2" i="35"/>
  <c r="E1" i="35"/>
  <c r="C79" i="34"/>
  <c r="I78" i="34"/>
  <c r="J78" i="34" s="1"/>
  <c r="F78" i="34"/>
  <c r="I77" i="34"/>
  <c r="J77" i="34" s="1"/>
  <c r="F77" i="34"/>
  <c r="I76" i="34"/>
  <c r="J76" i="34" s="1"/>
  <c r="F76" i="34"/>
  <c r="I75" i="34"/>
  <c r="J75" i="34" s="1"/>
  <c r="F75" i="34"/>
  <c r="I74" i="34"/>
  <c r="J74" i="34" s="1"/>
  <c r="F74" i="34"/>
  <c r="I73" i="34"/>
  <c r="J73" i="34" s="1"/>
  <c r="F73" i="34"/>
  <c r="I72" i="34"/>
  <c r="J72" i="34" s="1"/>
  <c r="F72" i="34"/>
  <c r="I71" i="34"/>
  <c r="J71" i="34" s="1"/>
  <c r="F71" i="34"/>
  <c r="C71" i="34"/>
  <c r="I70" i="34"/>
  <c r="J70" i="34" s="1"/>
  <c r="F70" i="34"/>
  <c r="I69" i="34"/>
  <c r="J69" i="34" s="1"/>
  <c r="F69" i="34"/>
  <c r="I68" i="34"/>
  <c r="J68" i="34" s="1"/>
  <c r="F68" i="34"/>
  <c r="J67" i="34"/>
  <c r="I67" i="34"/>
  <c r="F67" i="34"/>
  <c r="I66" i="34"/>
  <c r="J66" i="34" s="1"/>
  <c r="F66" i="34"/>
  <c r="I65" i="34"/>
  <c r="J65" i="34" s="1"/>
  <c r="F65" i="34"/>
  <c r="I64" i="34"/>
  <c r="J64" i="34" s="1"/>
  <c r="F64" i="34"/>
  <c r="I63" i="34"/>
  <c r="J63" i="34" s="1"/>
  <c r="F63" i="34"/>
  <c r="I62" i="34"/>
  <c r="J62" i="34" s="1"/>
  <c r="F62" i="34"/>
  <c r="I61" i="34"/>
  <c r="J61" i="34" s="1"/>
  <c r="F61" i="34"/>
  <c r="I60" i="34"/>
  <c r="J60" i="34" s="1"/>
  <c r="F60" i="34"/>
  <c r="I59" i="34"/>
  <c r="J59" i="34" s="1"/>
  <c r="F59" i="34"/>
  <c r="J58" i="34"/>
  <c r="I58" i="34"/>
  <c r="F58" i="34"/>
  <c r="I57" i="34"/>
  <c r="J57" i="34" s="1"/>
  <c r="F57" i="34"/>
  <c r="I56" i="34"/>
  <c r="J56" i="34" s="1"/>
  <c r="F56" i="34"/>
  <c r="I55" i="34"/>
  <c r="J55" i="34" s="1"/>
  <c r="F55" i="34"/>
  <c r="I54" i="34"/>
  <c r="J54" i="34" s="1"/>
  <c r="F54" i="34"/>
  <c r="I53" i="34"/>
  <c r="J53" i="34" s="1"/>
  <c r="F53" i="34"/>
  <c r="C49" i="34"/>
  <c r="C38" i="34"/>
  <c r="G33" i="34"/>
  <c r="C33" i="34"/>
  <c r="C31" i="34"/>
  <c r="C30" i="34"/>
  <c r="C28" i="34"/>
  <c r="C27" i="34"/>
  <c r="C26" i="34"/>
  <c r="C24" i="34"/>
  <c r="C22" i="34"/>
  <c r="C20" i="34"/>
  <c r="G18" i="34"/>
  <c r="C78" i="34" s="1"/>
  <c r="C18" i="34"/>
  <c r="C77" i="34" s="1"/>
  <c r="K17" i="34"/>
  <c r="C76" i="34" s="1"/>
  <c r="G17" i="34"/>
  <c r="C75" i="34" s="1"/>
  <c r="C17" i="34"/>
  <c r="C74" i="34" s="1"/>
  <c r="G16" i="34"/>
  <c r="C73" i="34" s="1"/>
  <c r="C16" i="34"/>
  <c r="C72" i="34" s="1"/>
  <c r="C14" i="34"/>
  <c r="E12" i="34"/>
  <c r="C70" i="34" s="1"/>
  <c r="C12" i="34"/>
  <c r="C68" i="34" s="1"/>
  <c r="K11" i="34"/>
  <c r="C69" i="34" s="1"/>
  <c r="I11" i="34"/>
  <c r="C67" i="34" s="1"/>
  <c r="G11" i="34"/>
  <c r="C66" i="34" s="1"/>
  <c r="E11" i="34"/>
  <c r="C65" i="34" s="1"/>
  <c r="C11" i="34"/>
  <c r="C64" i="34" s="1"/>
  <c r="K10" i="34"/>
  <c r="C63" i="34" s="1"/>
  <c r="I10" i="34"/>
  <c r="C62" i="34" s="1"/>
  <c r="G10" i="34"/>
  <c r="C61" i="34" s="1"/>
  <c r="E10" i="34"/>
  <c r="C60" i="34" s="1"/>
  <c r="C10" i="34"/>
  <c r="C59" i="34" s="1"/>
  <c r="C9" i="34"/>
  <c r="C7" i="34"/>
  <c r="C58" i="34" s="1"/>
  <c r="K6" i="34"/>
  <c r="I6" i="34"/>
  <c r="C56" i="34" s="1"/>
  <c r="G6" i="34"/>
  <c r="C55" i="34" s="1"/>
  <c r="E6" i="34"/>
  <c r="C54" i="34" s="1"/>
  <c r="C6" i="34"/>
  <c r="C53" i="34" s="1"/>
  <c r="C5" i="34"/>
  <c r="K3" i="34"/>
  <c r="H3" i="34"/>
  <c r="G3" i="34"/>
  <c r="C52" i="34" s="1"/>
  <c r="D3" i="34"/>
  <c r="C3" i="34"/>
  <c r="C51" i="34" s="1"/>
  <c r="C2" i="34"/>
  <c r="E1" i="34"/>
  <c r="C79" i="33"/>
  <c r="I78" i="33"/>
  <c r="J78" i="33" s="1"/>
  <c r="F78" i="33"/>
  <c r="I77" i="33"/>
  <c r="J77" i="33" s="1"/>
  <c r="F77" i="33"/>
  <c r="I76" i="33"/>
  <c r="J76" i="33" s="1"/>
  <c r="F76" i="33"/>
  <c r="I75" i="33"/>
  <c r="J75" i="33" s="1"/>
  <c r="F75" i="33"/>
  <c r="I74" i="33"/>
  <c r="J74" i="33" s="1"/>
  <c r="F74" i="33"/>
  <c r="I73" i="33"/>
  <c r="J73" i="33" s="1"/>
  <c r="F73" i="33"/>
  <c r="I72" i="33"/>
  <c r="J72" i="33" s="1"/>
  <c r="F72" i="33"/>
  <c r="I71" i="33"/>
  <c r="J71" i="33" s="1"/>
  <c r="F71" i="33"/>
  <c r="C71" i="33"/>
  <c r="I70" i="33"/>
  <c r="J70" i="33" s="1"/>
  <c r="F70" i="33"/>
  <c r="I69" i="33"/>
  <c r="J69" i="33" s="1"/>
  <c r="F69" i="33"/>
  <c r="I68" i="33"/>
  <c r="J68" i="33" s="1"/>
  <c r="F68" i="33"/>
  <c r="I67" i="33"/>
  <c r="J67" i="33" s="1"/>
  <c r="F67" i="33"/>
  <c r="I66" i="33"/>
  <c r="J66" i="33" s="1"/>
  <c r="F66" i="33"/>
  <c r="I65" i="33"/>
  <c r="J65" i="33" s="1"/>
  <c r="F65" i="33"/>
  <c r="I64" i="33"/>
  <c r="J64" i="33" s="1"/>
  <c r="F64" i="33"/>
  <c r="I63" i="33"/>
  <c r="J63" i="33" s="1"/>
  <c r="F63" i="33"/>
  <c r="I62" i="33"/>
  <c r="J62" i="33" s="1"/>
  <c r="F62" i="33"/>
  <c r="I61" i="33"/>
  <c r="J61" i="33" s="1"/>
  <c r="F61" i="33"/>
  <c r="I60" i="33"/>
  <c r="J60" i="33" s="1"/>
  <c r="F60" i="33"/>
  <c r="I59" i="33"/>
  <c r="J59" i="33" s="1"/>
  <c r="F59" i="33"/>
  <c r="I58" i="33"/>
  <c r="J58" i="33" s="1"/>
  <c r="F58" i="33"/>
  <c r="J57" i="33"/>
  <c r="I57" i="33"/>
  <c r="F57" i="33"/>
  <c r="I56" i="33"/>
  <c r="J56" i="33" s="1"/>
  <c r="F56" i="33"/>
  <c r="I55" i="33"/>
  <c r="J55" i="33" s="1"/>
  <c r="F55" i="33"/>
  <c r="I54" i="33"/>
  <c r="J54" i="33" s="1"/>
  <c r="F54" i="33"/>
  <c r="I53" i="33"/>
  <c r="J53" i="33" s="1"/>
  <c r="F53" i="33"/>
  <c r="C49" i="33"/>
  <c r="C38" i="33"/>
  <c r="G33" i="33"/>
  <c r="C33" i="33"/>
  <c r="C31" i="33"/>
  <c r="C30" i="33"/>
  <c r="C28" i="33"/>
  <c r="C27" i="33"/>
  <c r="C26" i="33"/>
  <c r="C24" i="33"/>
  <c r="C22" i="33"/>
  <c r="C20" i="33"/>
  <c r="G18" i="33"/>
  <c r="C78" i="33" s="1"/>
  <c r="C18" i="33"/>
  <c r="C77" i="33" s="1"/>
  <c r="K17" i="33"/>
  <c r="C76" i="33" s="1"/>
  <c r="G17" i="33"/>
  <c r="C75" i="33" s="1"/>
  <c r="C17" i="33"/>
  <c r="C74" i="33" s="1"/>
  <c r="G16" i="33"/>
  <c r="C73" i="33" s="1"/>
  <c r="C16" i="33"/>
  <c r="C72" i="33" s="1"/>
  <c r="C14" i="33"/>
  <c r="E12" i="33"/>
  <c r="C70" i="33" s="1"/>
  <c r="C12" i="33"/>
  <c r="C68" i="33" s="1"/>
  <c r="K11" i="33"/>
  <c r="C69" i="33" s="1"/>
  <c r="I11" i="33"/>
  <c r="C67" i="33" s="1"/>
  <c r="G11" i="33"/>
  <c r="C66" i="33" s="1"/>
  <c r="E11" i="33"/>
  <c r="C65" i="33" s="1"/>
  <c r="C11" i="33"/>
  <c r="C64" i="33" s="1"/>
  <c r="K10" i="33"/>
  <c r="C63" i="33" s="1"/>
  <c r="I10" i="33"/>
  <c r="C62" i="33" s="1"/>
  <c r="G10" i="33"/>
  <c r="C61" i="33" s="1"/>
  <c r="E10" i="33"/>
  <c r="C60" i="33" s="1"/>
  <c r="C10" i="33"/>
  <c r="C59" i="33" s="1"/>
  <c r="C9" i="33"/>
  <c r="C7" i="33"/>
  <c r="C58" i="33" s="1"/>
  <c r="K6" i="33"/>
  <c r="I6" i="33"/>
  <c r="C56" i="33" s="1"/>
  <c r="G6" i="33"/>
  <c r="C55" i="33" s="1"/>
  <c r="E6" i="33"/>
  <c r="C54" i="33" s="1"/>
  <c r="C6" i="33"/>
  <c r="C53" i="33" s="1"/>
  <c r="C5" i="33"/>
  <c r="K3" i="33"/>
  <c r="H3" i="33"/>
  <c r="G3" i="33"/>
  <c r="C52" i="33" s="1"/>
  <c r="D3" i="33"/>
  <c r="C3" i="33"/>
  <c r="C51" i="33" s="1"/>
  <c r="C2" i="33"/>
  <c r="E1" i="33"/>
  <c r="C79" i="31"/>
  <c r="I78" i="31"/>
  <c r="J78" i="31" s="1"/>
  <c r="F78" i="31"/>
  <c r="I77" i="31"/>
  <c r="J77" i="31" s="1"/>
  <c r="F77" i="31"/>
  <c r="I76" i="31"/>
  <c r="J76" i="31" s="1"/>
  <c r="F76" i="31"/>
  <c r="I75" i="31"/>
  <c r="J75" i="31" s="1"/>
  <c r="F75" i="31"/>
  <c r="I74" i="31"/>
  <c r="J74" i="31" s="1"/>
  <c r="F74" i="31"/>
  <c r="I73" i="31"/>
  <c r="J73" i="31" s="1"/>
  <c r="F73" i="31"/>
  <c r="I72" i="31"/>
  <c r="J72" i="31" s="1"/>
  <c r="F72" i="31"/>
  <c r="I71" i="31"/>
  <c r="J71" i="31" s="1"/>
  <c r="F71" i="31"/>
  <c r="C71" i="31"/>
  <c r="I70" i="31"/>
  <c r="J70" i="31" s="1"/>
  <c r="F70" i="31"/>
  <c r="I69" i="31"/>
  <c r="J69" i="31" s="1"/>
  <c r="F69" i="31"/>
  <c r="I68" i="31"/>
  <c r="J68" i="31" s="1"/>
  <c r="F68" i="31"/>
  <c r="I67" i="31"/>
  <c r="J67" i="31" s="1"/>
  <c r="F67" i="31"/>
  <c r="I66" i="31"/>
  <c r="J66" i="31" s="1"/>
  <c r="F66" i="31"/>
  <c r="I65" i="31"/>
  <c r="J65" i="31" s="1"/>
  <c r="F65" i="31"/>
  <c r="I64" i="31"/>
  <c r="J64" i="31" s="1"/>
  <c r="F64" i="31"/>
  <c r="I63" i="31"/>
  <c r="J63" i="31" s="1"/>
  <c r="F63" i="31"/>
  <c r="I62" i="31"/>
  <c r="J62" i="31" s="1"/>
  <c r="F62" i="31"/>
  <c r="I61" i="31"/>
  <c r="J61" i="31" s="1"/>
  <c r="F61" i="31"/>
  <c r="I60" i="31"/>
  <c r="J60" i="31" s="1"/>
  <c r="F60" i="31"/>
  <c r="I59" i="31"/>
  <c r="J59" i="31" s="1"/>
  <c r="F59" i="31"/>
  <c r="I58" i="31"/>
  <c r="J58" i="31" s="1"/>
  <c r="F58" i="31"/>
  <c r="I57" i="31"/>
  <c r="J57" i="31" s="1"/>
  <c r="F57" i="31"/>
  <c r="I56" i="31"/>
  <c r="J56" i="31" s="1"/>
  <c r="F56" i="31"/>
  <c r="I55" i="31"/>
  <c r="J55" i="31" s="1"/>
  <c r="F55" i="31"/>
  <c r="I54" i="31"/>
  <c r="J54" i="31" s="1"/>
  <c r="F54" i="31"/>
  <c r="I53" i="31"/>
  <c r="J53" i="31" s="1"/>
  <c r="F53" i="31"/>
  <c r="C49" i="31"/>
  <c r="C38" i="31"/>
  <c r="G33" i="31"/>
  <c r="C33" i="31"/>
  <c r="C31" i="31"/>
  <c r="C30" i="31"/>
  <c r="C28" i="31"/>
  <c r="C27" i="31"/>
  <c r="C26" i="31"/>
  <c r="C24" i="31"/>
  <c r="C22" i="31"/>
  <c r="C20" i="31"/>
  <c r="G18" i="31"/>
  <c r="C78" i="31" s="1"/>
  <c r="C18" i="31"/>
  <c r="C77" i="31" s="1"/>
  <c r="K17" i="31"/>
  <c r="C76" i="31" s="1"/>
  <c r="G17" i="31"/>
  <c r="C75" i="31" s="1"/>
  <c r="C17" i="31"/>
  <c r="C74" i="31" s="1"/>
  <c r="G16" i="31"/>
  <c r="C73" i="31" s="1"/>
  <c r="C16" i="31"/>
  <c r="C72" i="31" s="1"/>
  <c r="C14" i="31"/>
  <c r="E12" i="31"/>
  <c r="C70" i="31" s="1"/>
  <c r="C12" i="31"/>
  <c r="C68" i="31" s="1"/>
  <c r="K11" i="31"/>
  <c r="C69" i="31" s="1"/>
  <c r="I11" i="31"/>
  <c r="C67" i="31" s="1"/>
  <c r="G11" i="31"/>
  <c r="C66" i="31" s="1"/>
  <c r="E11" i="31"/>
  <c r="C65" i="31" s="1"/>
  <c r="C11" i="31"/>
  <c r="C64" i="31" s="1"/>
  <c r="K10" i="31"/>
  <c r="C63" i="31" s="1"/>
  <c r="I10" i="31"/>
  <c r="C62" i="31" s="1"/>
  <c r="G10" i="31"/>
  <c r="C61" i="31" s="1"/>
  <c r="E10" i="31"/>
  <c r="C60" i="31" s="1"/>
  <c r="C10" i="31"/>
  <c r="C59" i="31" s="1"/>
  <c r="C9" i="31"/>
  <c r="C7" i="31"/>
  <c r="C58" i="31" s="1"/>
  <c r="K6" i="31"/>
  <c r="I6" i="31"/>
  <c r="C56" i="31" s="1"/>
  <c r="G6" i="31"/>
  <c r="C55" i="31" s="1"/>
  <c r="E6" i="31"/>
  <c r="C54" i="31" s="1"/>
  <c r="C6" i="31"/>
  <c r="C53" i="31" s="1"/>
  <c r="C5" i="31"/>
  <c r="K3" i="31"/>
  <c r="H3" i="31"/>
  <c r="G3" i="31"/>
  <c r="C52" i="31" s="1"/>
  <c r="D3" i="31"/>
  <c r="C3" i="31"/>
  <c r="C51" i="31" s="1"/>
  <c r="C2" i="31"/>
  <c r="E1" i="31"/>
  <c r="C79" i="30"/>
  <c r="I78" i="30"/>
  <c r="J78" i="30" s="1"/>
  <c r="F78" i="30"/>
  <c r="I77" i="30"/>
  <c r="J77" i="30" s="1"/>
  <c r="F77" i="30"/>
  <c r="I76" i="30"/>
  <c r="J76" i="30" s="1"/>
  <c r="F76" i="30"/>
  <c r="I75" i="30"/>
  <c r="J75" i="30" s="1"/>
  <c r="F75" i="30"/>
  <c r="I74" i="30"/>
  <c r="J74" i="30" s="1"/>
  <c r="F74" i="30"/>
  <c r="I73" i="30"/>
  <c r="J73" i="30" s="1"/>
  <c r="F73" i="30"/>
  <c r="I72" i="30"/>
  <c r="J72" i="30" s="1"/>
  <c r="F72" i="30"/>
  <c r="I71" i="30"/>
  <c r="J71" i="30" s="1"/>
  <c r="F71" i="30"/>
  <c r="C71" i="30"/>
  <c r="I70" i="30"/>
  <c r="J70" i="30" s="1"/>
  <c r="F70" i="30"/>
  <c r="I69" i="30"/>
  <c r="J69" i="30" s="1"/>
  <c r="F69" i="30"/>
  <c r="I68" i="30"/>
  <c r="J68" i="30" s="1"/>
  <c r="F68" i="30"/>
  <c r="I67" i="30"/>
  <c r="J67" i="30" s="1"/>
  <c r="F67" i="30"/>
  <c r="I66" i="30"/>
  <c r="J66" i="30" s="1"/>
  <c r="F66" i="30"/>
  <c r="I65" i="30"/>
  <c r="J65" i="30" s="1"/>
  <c r="F65" i="30"/>
  <c r="I64" i="30"/>
  <c r="J64" i="30" s="1"/>
  <c r="F64" i="30"/>
  <c r="I63" i="30"/>
  <c r="J63" i="30" s="1"/>
  <c r="F63" i="30"/>
  <c r="I62" i="30"/>
  <c r="J62" i="30" s="1"/>
  <c r="F62" i="30"/>
  <c r="I61" i="30"/>
  <c r="J61" i="30" s="1"/>
  <c r="F61" i="30"/>
  <c r="I60" i="30"/>
  <c r="J60" i="30" s="1"/>
  <c r="F60" i="30"/>
  <c r="I59" i="30"/>
  <c r="J59" i="30" s="1"/>
  <c r="F59" i="30"/>
  <c r="I58" i="30"/>
  <c r="J58" i="30" s="1"/>
  <c r="F58" i="30"/>
  <c r="I57" i="30"/>
  <c r="J57" i="30" s="1"/>
  <c r="F57" i="30"/>
  <c r="I56" i="30"/>
  <c r="J56" i="30" s="1"/>
  <c r="F56" i="30"/>
  <c r="I55" i="30"/>
  <c r="J55" i="30" s="1"/>
  <c r="F55" i="30"/>
  <c r="I54" i="30"/>
  <c r="J54" i="30" s="1"/>
  <c r="F54" i="30"/>
  <c r="I53" i="30"/>
  <c r="J53" i="30" s="1"/>
  <c r="F53" i="30"/>
  <c r="C49" i="30"/>
  <c r="C38" i="30"/>
  <c r="G33" i="30"/>
  <c r="C33" i="30"/>
  <c r="C31" i="30"/>
  <c r="C30" i="30"/>
  <c r="C28" i="30"/>
  <c r="C27" i="30"/>
  <c r="C26" i="30"/>
  <c r="C24" i="30"/>
  <c r="C22" i="30"/>
  <c r="C20" i="30"/>
  <c r="G18" i="30"/>
  <c r="C78" i="30" s="1"/>
  <c r="C18" i="30"/>
  <c r="C77" i="30" s="1"/>
  <c r="K17" i="30"/>
  <c r="C76" i="30" s="1"/>
  <c r="G17" i="30"/>
  <c r="C75" i="30" s="1"/>
  <c r="C17" i="30"/>
  <c r="C74" i="30" s="1"/>
  <c r="G16" i="30"/>
  <c r="C73" i="30" s="1"/>
  <c r="C16" i="30"/>
  <c r="C72" i="30" s="1"/>
  <c r="C14" i="30"/>
  <c r="E12" i="30"/>
  <c r="C70" i="30" s="1"/>
  <c r="C12" i="30"/>
  <c r="C68" i="30" s="1"/>
  <c r="K11" i="30"/>
  <c r="C69" i="30" s="1"/>
  <c r="I11" i="30"/>
  <c r="C67" i="30" s="1"/>
  <c r="G11" i="30"/>
  <c r="C66" i="30" s="1"/>
  <c r="E11" i="30"/>
  <c r="C65" i="30" s="1"/>
  <c r="C11" i="30"/>
  <c r="C64" i="30" s="1"/>
  <c r="K10" i="30"/>
  <c r="C63" i="30" s="1"/>
  <c r="I10" i="30"/>
  <c r="C62" i="30" s="1"/>
  <c r="G10" i="30"/>
  <c r="C61" i="30" s="1"/>
  <c r="E10" i="30"/>
  <c r="C60" i="30" s="1"/>
  <c r="C10" i="30"/>
  <c r="C59" i="30" s="1"/>
  <c r="C9" i="30"/>
  <c r="C7" i="30"/>
  <c r="C58" i="30" s="1"/>
  <c r="K6" i="30"/>
  <c r="I6" i="30"/>
  <c r="C56" i="30" s="1"/>
  <c r="G6" i="30"/>
  <c r="C55" i="30" s="1"/>
  <c r="E6" i="30"/>
  <c r="C54" i="30" s="1"/>
  <c r="C6" i="30"/>
  <c r="C53" i="30" s="1"/>
  <c r="C5" i="30"/>
  <c r="K3" i="30"/>
  <c r="H3" i="30"/>
  <c r="G3" i="30"/>
  <c r="C52" i="30" s="1"/>
  <c r="D3" i="30"/>
  <c r="I51" i="30" s="1"/>
  <c r="C3" i="30"/>
  <c r="C51" i="30" s="1"/>
  <c r="C2" i="30"/>
  <c r="E1" i="30"/>
  <c r="C79" i="29"/>
  <c r="I78" i="29"/>
  <c r="J78" i="29" s="1"/>
  <c r="F78" i="29"/>
  <c r="I77" i="29"/>
  <c r="J77" i="29" s="1"/>
  <c r="F77" i="29"/>
  <c r="I76" i="29"/>
  <c r="J76" i="29" s="1"/>
  <c r="F76" i="29"/>
  <c r="I75" i="29"/>
  <c r="J75" i="29" s="1"/>
  <c r="F75" i="29"/>
  <c r="I74" i="29"/>
  <c r="J74" i="29" s="1"/>
  <c r="F74" i="29"/>
  <c r="I73" i="29"/>
  <c r="J73" i="29" s="1"/>
  <c r="F73" i="29"/>
  <c r="I72" i="29"/>
  <c r="J72" i="29" s="1"/>
  <c r="F72" i="29"/>
  <c r="I71" i="29"/>
  <c r="J71" i="29" s="1"/>
  <c r="F71" i="29"/>
  <c r="C71" i="29"/>
  <c r="I70" i="29"/>
  <c r="J70" i="29" s="1"/>
  <c r="F70" i="29"/>
  <c r="I69" i="29"/>
  <c r="J69" i="29" s="1"/>
  <c r="F69" i="29"/>
  <c r="I68" i="29"/>
  <c r="J68" i="29" s="1"/>
  <c r="F68" i="29"/>
  <c r="I67" i="29"/>
  <c r="J67" i="29" s="1"/>
  <c r="F67" i="29"/>
  <c r="I66" i="29"/>
  <c r="J66" i="29" s="1"/>
  <c r="F66" i="29"/>
  <c r="I65" i="29"/>
  <c r="J65" i="29" s="1"/>
  <c r="F65" i="29"/>
  <c r="I64" i="29"/>
  <c r="J64" i="29" s="1"/>
  <c r="F64" i="29"/>
  <c r="I63" i="29"/>
  <c r="J63" i="29" s="1"/>
  <c r="F63" i="29"/>
  <c r="I62" i="29"/>
  <c r="J62" i="29" s="1"/>
  <c r="F62" i="29"/>
  <c r="I61" i="29"/>
  <c r="J61" i="29" s="1"/>
  <c r="F61" i="29"/>
  <c r="I60" i="29"/>
  <c r="J60" i="29" s="1"/>
  <c r="F60" i="29"/>
  <c r="I59" i="29"/>
  <c r="J59" i="29" s="1"/>
  <c r="F59" i="29"/>
  <c r="I58" i="29"/>
  <c r="J58" i="29" s="1"/>
  <c r="F58" i="29"/>
  <c r="I57" i="29"/>
  <c r="J57" i="29" s="1"/>
  <c r="F57" i="29"/>
  <c r="I56" i="29"/>
  <c r="J56" i="29" s="1"/>
  <c r="F56" i="29"/>
  <c r="I55" i="29"/>
  <c r="J55" i="29" s="1"/>
  <c r="F55" i="29"/>
  <c r="I54" i="29"/>
  <c r="J54" i="29" s="1"/>
  <c r="F54" i="29"/>
  <c r="I53" i="29"/>
  <c r="J53" i="29" s="1"/>
  <c r="F53" i="29"/>
  <c r="C49" i="29"/>
  <c r="C38" i="29"/>
  <c r="G33" i="29"/>
  <c r="C33" i="29"/>
  <c r="C31" i="29"/>
  <c r="C30" i="29"/>
  <c r="C28" i="29"/>
  <c r="C27" i="29"/>
  <c r="C26" i="29"/>
  <c r="C24" i="29"/>
  <c r="C22" i="29"/>
  <c r="C20" i="29"/>
  <c r="G18" i="29"/>
  <c r="C78" i="29" s="1"/>
  <c r="C18" i="29"/>
  <c r="C77" i="29" s="1"/>
  <c r="K17" i="29"/>
  <c r="C76" i="29" s="1"/>
  <c r="G17" i="29"/>
  <c r="C75" i="29" s="1"/>
  <c r="C17" i="29"/>
  <c r="C74" i="29" s="1"/>
  <c r="G16" i="29"/>
  <c r="C73" i="29" s="1"/>
  <c r="C16" i="29"/>
  <c r="C72" i="29" s="1"/>
  <c r="C14" i="29"/>
  <c r="E12" i="29"/>
  <c r="C70" i="29" s="1"/>
  <c r="C12" i="29"/>
  <c r="C68" i="29" s="1"/>
  <c r="K11" i="29"/>
  <c r="C69" i="29" s="1"/>
  <c r="I11" i="29"/>
  <c r="C67" i="29" s="1"/>
  <c r="G11" i="29"/>
  <c r="C66" i="29" s="1"/>
  <c r="E11" i="29"/>
  <c r="C65" i="29" s="1"/>
  <c r="C11" i="29"/>
  <c r="C64" i="29" s="1"/>
  <c r="K10" i="29"/>
  <c r="C63" i="29" s="1"/>
  <c r="I10" i="29"/>
  <c r="C62" i="29" s="1"/>
  <c r="G10" i="29"/>
  <c r="C61" i="29" s="1"/>
  <c r="E10" i="29"/>
  <c r="C60" i="29" s="1"/>
  <c r="C10" i="29"/>
  <c r="C59" i="29" s="1"/>
  <c r="C9" i="29"/>
  <c r="C7" i="29"/>
  <c r="C58" i="29" s="1"/>
  <c r="K6" i="29"/>
  <c r="I6" i="29"/>
  <c r="C56" i="29" s="1"/>
  <c r="G6" i="29"/>
  <c r="C55" i="29" s="1"/>
  <c r="E6" i="29"/>
  <c r="C54" i="29" s="1"/>
  <c r="C6" i="29"/>
  <c r="C53" i="29" s="1"/>
  <c r="C5" i="29"/>
  <c r="K3" i="29"/>
  <c r="H3" i="29"/>
  <c r="G3" i="29"/>
  <c r="C52" i="29" s="1"/>
  <c r="D3" i="29"/>
  <c r="C3" i="29"/>
  <c r="C51" i="29" s="1"/>
  <c r="C2" i="29"/>
  <c r="E1" i="29"/>
  <c r="C79" i="27"/>
  <c r="I78" i="27"/>
  <c r="J78" i="27" s="1"/>
  <c r="F78" i="27"/>
  <c r="I77" i="27"/>
  <c r="J77" i="27" s="1"/>
  <c r="F77" i="27"/>
  <c r="I76" i="27"/>
  <c r="J76" i="27" s="1"/>
  <c r="F76" i="27"/>
  <c r="I75" i="27"/>
  <c r="J75" i="27" s="1"/>
  <c r="F75" i="27"/>
  <c r="I74" i="27"/>
  <c r="J74" i="27" s="1"/>
  <c r="F74" i="27"/>
  <c r="I73" i="27"/>
  <c r="J73" i="27" s="1"/>
  <c r="F73" i="27"/>
  <c r="I72" i="27"/>
  <c r="J72" i="27" s="1"/>
  <c r="F72" i="27"/>
  <c r="I71" i="27"/>
  <c r="J71" i="27" s="1"/>
  <c r="F71" i="27"/>
  <c r="C71" i="27"/>
  <c r="I70" i="27"/>
  <c r="J70" i="27" s="1"/>
  <c r="F70" i="27"/>
  <c r="I69" i="27"/>
  <c r="J69" i="27" s="1"/>
  <c r="F69" i="27"/>
  <c r="J68" i="27"/>
  <c r="I68" i="27"/>
  <c r="F68" i="27"/>
  <c r="I67" i="27"/>
  <c r="J67" i="27" s="1"/>
  <c r="F67" i="27"/>
  <c r="I66" i="27"/>
  <c r="J66" i="27" s="1"/>
  <c r="F66" i="27"/>
  <c r="I65" i="27"/>
  <c r="J65" i="27" s="1"/>
  <c r="F65" i="27"/>
  <c r="I64" i="27"/>
  <c r="J64" i="27" s="1"/>
  <c r="F64" i="27"/>
  <c r="I63" i="27"/>
  <c r="J63" i="27" s="1"/>
  <c r="F63" i="27"/>
  <c r="J62" i="27"/>
  <c r="I62" i="27"/>
  <c r="F62" i="27"/>
  <c r="I61" i="27"/>
  <c r="J61" i="27" s="1"/>
  <c r="F61" i="27"/>
  <c r="I60" i="27"/>
  <c r="J60" i="27" s="1"/>
  <c r="F60" i="27"/>
  <c r="I59" i="27"/>
  <c r="J59" i="27" s="1"/>
  <c r="F59" i="27"/>
  <c r="I58" i="27"/>
  <c r="J58" i="27" s="1"/>
  <c r="F58" i="27"/>
  <c r="I57" i="27"/>
  <c r="J57" i="27" s="1"/>
  <c r="F57" i="27"/>
  <c r="I56" i="27"/>
  <c r="J56" i="27" s="1"/>
  <c r="F56" i="27"/>
  <c r="I55" i="27"/>
  <c r="J55" i="27" s="1"/>
  <c r="F55" i="27"/>
  <c r="I54" i="27"/>
  <c r="J54" i="27" s="1"/>
  <c r="F54" i="27"/>
  <c r="I53" i="27"/>
  <c r="J53" i="27" s="1"/>
  <c r="F53" i="27"/>
  <c r="C49" i="27"/>
  <c r="C38" i="27"/>
  <c r="G33" i="27"/>
  <c r="C33" i="27"/>
  <c r="C31" i="27"/>
  <c r="C30" i="27"/>
  <c r="C28" i="27"/>
  <c r="C27" i="27"/>
  <c r="C26" i="27"/>
  <c r="C24" i="27"/>
  <c r="C22" i="27"/>
  <c r="C20" i="27"/>
  <c r="G18" i="27"/>
  <c r="C78" i="27" s="1"/>
  <c r="C18" i="27"/>
  <c r="C77" i="27" s="1"/>
  <c r="K17" i="27"/>
  <c r="C76" i="27" s="1"/>
  <c r="G17" i="27"/>
  <c r="C75" i="27" s="1"/>
  <c r="C17" i="27"/>
  <c r="C74" i="27" s="1"/>
  <c r="G16" i="27"/>
  <c r="C73" i="27" s="1"/>
  <c r="C16" i="27"/>
  <c r="C72" i="27" s="1"/>
  <c r="C14" i="27"/>
  <c r="E12" i="27"/>
  <c r="C70" i="27" s="1"/>
  <c r="C12" i="27"/>
  <c r="C68" i="27" s="1"/>
  <c r="K11" i="27"/>
  <c r="C69" i="27" s="1"/>
  <c r="I11" i="27"/>
  <c r="C67" i="27" s="1"/>
  <c r="G11" i="27"/>
  <c r="C66" i="27" s="1"/>
  <c r="E11" i="27"/>
  <c r="C65" i="27" s="1"/>
  <c r="C11" i="27"/>
  <c r="C64" i="27" s="1"/>
  <c r="K10" i="27"/>
  <c r="C63" i="27" s="1"/>
  <c r="I10" i="27"/>
  <c r="C62" i="27" s="1"/>
  <c r="G10" i="27"/>
  <c r="C61" i="27" s="1"/>
  <c r="E10" i="27"/>
  <c r="C60" i="27" s="1"/>
  <c r="C10" i="27"/>
  <c r="C59" i="27" s="1"/>
  <c r="C9" i="27"/>
  <c r="C7" i="27"/>
  <c r="C58" i="27" s="1"/>
  <c r="K6" i="27"/>
  <c r="I6" i="27"/>
  <c r="C56" i="27" s="1"/>
  <c r="G6" i="27"/>
  <c r="C55" i="27" s="1"/>
  <c r="E6" i="27"/>
  <c r="C54" i="27" s="1"/>
  <c r="C6" i="27"/>
  <c r="C53" i="27" s="1"/>
  <c r="C5" i="27"/>
  <c r="K3" i="27"/>
  <c r="H3" i="27"/>
  <c r="C23" i="4" s="1"/>
  <c r="G3" i="27"/>
  <c r="C52" i="27" s="1"/>
  <c r="D3" i="27"/>
  <c r="C3" i="27"/>
  <c r="C51" i="27" s="1"/>
  <c r="C2" i="27"/>
  <c r="E1" i="27"/>
  <c r="C79" i="26"/>
  <c r="J78" i="26"/>
  <c r="I78" i="26"/>
  <c r="F78" i="26"/>
  <c r="I77" i="26"/>
  <c r="J77" i="26" s="1"/>
  <c r="F77" i="26"/>
  <c r="I76" i="26"/>
  <c r="J76" i="26" s="1"/>
  <c r="F76" i="26"/>
  <c r="I75" i="26"/>
  <c r="J75" i="26" s="1"/>
  <c r="F75" i="26"/>
  <c r="J74" i="26"/>
  <c r="I74" i="26"/>
  <c r="F74" i="26"/>
  <c r="I73" i="26"/>
  <c r="J73" i="26" s="1"/>
  <c r="F73" i="26"/>
  <c r="I72" i="26"/>
  <c r="J72" i="26" s="1"/>
  <c r="F72" i="26"/>
  <c r="I71" i="26"/>
  <c r="J71" i="26" s="1"/>
  <c r="F71" i="26"/>
  <c r="C71" i="26"/>
  <c r="I70" i="26"/>
  <c r="J70" i="26" s="1"/>
  <c r="F70" i="26"/>
  <c r="I69" i="26"/>
  <c r="J69" i="26" s="1"/>
  <c r="F69" i="26"/>
  <c r="I68" i="26"/>
  <c r="J68" i="26" s="1"/>
  <c r="F68" i="26"/>
  <c r="I67" i="26"/>
  <c r="J67" i="26" s="1"/>
  <c r="F67" i="26"/>
  <c r="J66" i="26"/>
  <c r="I66" i="26"/>
  <c r="F66" i="26"/>
  <c r="I65" i="26"/>
  <c r="J65" i="26" s="1"/>
  <c r="F65" i="26"/>
  <c r="I64" i="26"/>
  <c r="J64" i="26" s="1"/>
  <c r="F64" i="26"/>
  <c r="I63" i="26"/>
  <c r="J63" i="26" s="1"/>
  <c r="F63" i="26"/>
  <c r="I62" i="26"/>
  <c r="J62" i="26" s="1"/>
  <c r="F62" i="26"/>
  <c r="I61" i="26"/>
  <c r="J61" i="26" s="1"/>
  <c r="F61" i="26"/>
  <c r="I60" i="26"/>
  <c r="J60" i="26" s="1"/>
  <c r="F60" i="26"/>
  <c r="I59" i="26"/>
  <c r="J59" i="26" s="1"/>
  <c r="F59" i="26"/>
  <c r="I58" i="26"/>
  <c r="J58" i="26" s="1"/>
  <c r="F58" i="26"/>
  <c r="I57" i="26"/>
  <c r="J57" i="26" s="1"/>
  <c r="F57" i="26"/>
  <c r="I56" i="26"/>
  <c r="J56" i="26" s="1"/>
  <c r="F56" i="26"/>
  <c r="I55" i="26"/>
  <c r="J55" i="26" s="1"/>
  <c r="F55" i="26"/>
  <c r="I54" i="26"/>
  <c r="J54" i="26" s="1"/>
  <c r="F54" i="26"/>
  <c r="I53" i="26"/>
  <c r="J53" i="26" s="1"/>
  <c r="F53" i="26"/>
  <c r="C49" i="26"/>
  <c r="C38" i="26"/>
  <c r="G33" i="26"/>
  <c r="C33" i="26"/>
  <c r="C31" i="26"/>
  <c r="C30" i="26"/>
  <c r="C28" i="26"/>
  <c r="C27" i="26"/>
  <c r="C26" i="26"/>
  <c r="C24" i="26"/>
  <c r="C22" i="26"/>
  <c r="C20" i="26"/>
  <c r="G18" i="26"/>
  <c r="C78" i="26" s="1"/>
  <c r="C18" i="26"/>
  <c r="C77" i="26" s="1"/>
  <c r="K17" i="26"/>
  <c r="C76" i="26" s="1"/>
  <c r="G17" i="26"/>
  <c r="C75" i="26" s="1"/>
  <c r="C17" i="26"/>
  <c r="C74" i="26" s="1"/>
  <c r="G16" i="26"/>
  <c r="C73" i="26" s="1"/>
  <c r="C16" i="26"/>
  <c r="C72" i="26" s="1"/>
  <c r="C14" i="26"/>
  <c r="E12" i="26"/>
  <c r="C70" i="26" s="1"/>
  <c r="C12" i="26"/>
  <c r="C68" i="26" s="1"/>
  <c r="K11" i="26"/>
  <c r="C69" i="26" s="1"/>
  <c r="I11" i="26"/>
  <c r="C67" i="26" s="1"/>
  <c r="G11" i="26"/>
  <c r="C66" i="26" s="1"/>
  <c r="E11" i="26"/>
  <c r="C65" i="26" s="1"/>
  <c r="C11" i="26"/>
  <c r="C64" i="26" s="1"/>
  <c r="K10" i="26"/>
  <c r="C63" i="26" s="1"/>
  <c r="I10" i="26"/>
  <c r="C62" i="26" s="1"/>
  <c r="G10" i="26"/>
  <c r="C61" i="26" s="1"/>
  <c r="E10" i="26"/>
  <c r="C60" i="26" s="1"/>
  <c r="C10" i="26"/>
  <c r="C59" i="26" s="1"/>
  <c r="C9" i="26"/>
  <c r="C7" i="26"/>
  <c r="C58" i="26" s="1"/>
  <c r="K6" i="26"/>
  <c r="I6" i="26"/>
  <c r="C56" i="26" s="1"/>
  <c r="G6" i="26"/>
  <c r="C55" i="26" s="1"/>
  <c r="E6" i="26"/>
  <c r="C54" i="26" s="1"/>
  <c r="C6" i="26"/>
  <c r="C53" i="26" s="1"/>
  <c r="C5" i="26"/>
  <c r="K3" i="26"/>
  <c r="H3" i="26"/>
  <c r="C22" i="4" s="1"/>
  <c r="G3" i="26"/>
  <c r="C52" i="26" s="1"/>
  <c r="D3" i="26"/>
  <c r="C3" i="26"/>
  <c r="C51" i="26" s="1"/>
  <c r="C2" i="26"/>
  <c r="E1" i="26"/>
  <c r="C79" i="25"/>
  <c r="I78" i="25"/>
  <c r="J78" i="25" s="1"/>
  <c r="F78" i="25"/>
  <c r="I77" i="25"/>
  <c r="J77" i="25" s="1"/>
  <c r="F77" i="25"/>
  <c r="I76" i="25"/>
  <c r="J76" i="25" s="1"/>
  <c r="F76" i="25"/>
  <c r="I75" i="25"/>
  <c r="J75" i="25" s="1"/>
  <c r="F75" i="25"/>
  <c r="I74" i="25"/>
  <c r="J74" i="25" s="1"/>
  <c r="F74" i="25"/>
  <c r="I73" i="25"/>
  <c r="J73" i="25" s="1"/>
  <c r="F73" i="25"/>
  <c r="I72" i="25"/>
  <c r="J72" i="25" s="1"/>
  <c r="F72" i="25"/>
  <c r="I71" i="25"/>
  <c r="J71" i="25" s="1"/>
  <c r="F71" i="25"/>
  <c r="C71" i="25"/>
  <c r="I70" i="25"/>
  <c r="J70" i="25" s="1"/>
  <c r="F70" i="25"/>
  <c r="I69" i="25"/>
  <c r="J69" i="25" s="1"/>
  <c r="F69" i="25"/>
  <c r="I68" i="25"/>
  <c r="J68" i="25" s="1"/>
  <c r="F68" i="25"/>
  <c r="I67" i="25"/>
  <c r="J67" i="25" s="1"/>
  <c r="F67" i="25"/>
  <c r="I66" i="25"/>
  <c r="J66" i="25" s="1"/>
  <c r="F66" i="25"/>
  <c r="I65" i="25"/>
  <c r="J65" i="25" s="1"/>
  <c r="F65" i="25"/>
  <c r="I64" i="25"/>
  <c r="J64" i="25" s="1"/>
  <c r="F64" i="25"/>
  <c r="I63" i="25"/>
  <c r="J63" i="25" s="1"/>
  <c r="F63" i="25"/>
  <c r="I62" i="25"/>
  <c r="J62" i="25" s="1"/>
  <c r="F62" i="25"/>
  <c r="I61" i="25"/>
  <c r="J61" i="25" s="1"/>
  <c r="F61" i="25"/>
  <c r="I60" i="25"/>
  <c r="J60" i="25" s="1"/>
  <c r="F60" i="25"/>
  <c r="J59" i="25"/>
  <c r="I59" i="25"/>
  <c r="F59" i="25"/>
  <c r="I58" i="25"/>
  <c r="J58" i="25" s="1"/>
  <c r="F58" i="25"/>
  <c r="I57" i="25"/>
  <c r="J57" i="25" s="1"/>
  <c r="F57" i="25"/>
  <c r="I56" i="25"/>
  <c r="J56" i="25" s="1"/>
  <c r="F56" i="25"/>
  <c r="I55" i="25"/>
  <c r="J55" i="25" s="1"/>
  <c r="F55" i="25"/>
  <c r="I54" i="25"/>
  <c r="J54" i="25" s="1"/>
  <c r="F54" i="25"/>
  <c r="I53" i="25"/>
  <c r="J53" i="25" s="1"/>
  <c r="F53" i="25"/>
  <c r="C49" i="25"/>
  <c r="C38" i="25"/>
  <c r="G33" i="25"/>
  <c r="C33" i="25"/>
  <c r="C31" i="25"/>
  <c r="C30" i="25"/>
  <c r="C28" i="25"/>
  <c r="C27" i="25"/>
  <c r="C26" i="25"/>
  <c r="C24" i="25"/>
  <c r="C22" i="25"/>
  <c r="C20" i="25"/>
  <c r="G18" i="25"/>
  <c r="C78" i="25" s="1"/>
  <c r="C18" i="25"/>
  <c r="C77" i="25" s="1"/>
  <c r="K17" i="25"/>
  <c r="C76" i="25" s="1"/>
  <c r="G17" i="25"/>
  <c r="C75" i="25" s="1"/>
  <c r="C17" i="25"/>
  <c r="C74" i="25" s="1"/>
  <c r="G16" i="25"/>
  <c r="C73" i="25" s="1"/>
  <c r="C16" i="25"/>
  <c r="C72" i="25" s="1"/>
  <c r="C14" i="25"/>
  <c r="E12" i="25"/>
  <c r="C70" i="25" s="1"/>
  <c r="C12" i="25"/>
  <c r="C68" i="25" s="1"/>
  <c r="K11" i="25"/>
  <c r="C69" i="25" s="1"/>
  <c r="I11" i="25"/>
  <c r="C67" i="25" s="1"/>
  <c r="G11" i="25"/>
  <c r="C66" i="25" s="1"/>
  <c r="E11" i="25"/>
  <c r="C65" i="25" s="1"/>
  <c r="C11" i="25"/>
  <c r="C64" i="25" s="1"/>
  <c r="K10" i="25"/>
  <c r="C63" i="25" s="1"/>
  <c r="I10" i="25"/>
  <c r="C62" i="25" s="1"/>
  <c r="G10" i="25"/>
  <c r="C61" i="25" s="1"/>
  <c r="E10" i="25"/>
  <c r="C60" i="25" s="1"/>
  <c r="C10" i="25"/>
  <c r="C59" i="25" s="1"/>
  <c r="C9" i="25"/>
  <c r="C7" i="25"/>
  <c r="C58" i="25" s="1"/>
  <c r="K6" i="25"/>
  <c r="I6" i="25"/>
  <c r="C56" i="25" s="1"/>
  <c r="G6" i="25"/>
  <c r="C55" i="25" s="1"/>
  <c r="E6" i="25"/>
  <c r="C54" i="25" s="1"/>
  <c r="C6" i="25"/>
  <c r="C53" i="25" s="1"/>
  <c r="C5" i="25"/>
  <c r="K3" i="25"/>
  <c r="H3" i="25"/>
  <c r="G3" i="25"/>
  <c r="C52" i="25" s="1"/>
  <c r="D3" i="25"/>
  <c r="C3" i="25"/>
  <c r="C51" i="25" s="1"/>
  <c r="C2" i="25"/>
  <c r="E1" i="25"/>
  <c r="C79" i="23"/>
  <c r="I78" i="23"/>
  <c r="J78" i="23" s="1"/>
  <c r="F78" i="23"/>
  <c r="I77" i="23"/>
  <c r="J77" i="23" s="1"/>
  <c r="F77" i="23"/>
  <c r="I76" i="23"/>
  <c r="J76" i="23" s="1"/>
  <c r="F76" i="23"/>
  <c r="I75" i="23"/>
  <c r="J75" i="23" s="1"/>
  <c r="F75" i="23"/>
  <c r="I74" i="23"/>
  <c r="J74" i="23" s="1"/>
  <c r="F74" i="23"/>
  <c r="I73" i="23"/>
  <c r="J73" i="23" s="1"/>
  <c r="F73" i="23"/>
  <c r="I72" i="23"/>
  <c r="J72" i="23" s="1"/>
  <c r="F72" i="23"/>
  <c r="J71" i="23"/>
  <c r="I71" i="23"/>
  <c r="F71" i="23"/>
  <c r="C71" i="23"/>
  <c r="I70" i="23"/>
  <c r="J70" i="23" s="1"/>
  <c r="F70" i="23"/>
  <c r="I69" i="23"/>
  <c r="J69" i="23" s="1"/>
  <c r="F69" i="23"/>
  <c r="J68" i="23"/>
  <c r="I68" i="23"/>
  <c r="F68" i="23"/>
  <c r="I67" i="23"/>
  <c r="J67" i="23" s="1"/>
  <c r="F67" i="23"/>
  <c r="I66" i="23"/>
  <c r="J66" i="23" s="1"/>
  <c r="F66" i="23"/>
  <c r="I65" i="23"/>
  <c r="J65" i="23" s="1"/>
  <c r="F65" i="23"/>
  <c r="I64" i="23"/>
  <c r="J64" i="23" s="1"/>
  <c r="F64" i="23"/>
  <c r="I63" i="23"/>
  <c r="J63" i="23" s="1"/>
  <c r="F63" i="23"/>
  <c r="I62" i="23"/>
  <c r="J62" i="23" s="1"/>
  <c r="F62" i="23"/>
  <c r="I61" i="23"/>
  <c r="J61" i="23" s="1"/>
  <c r="F61" i="23"/>
  <c r="I60" i="23"/>
  <c r="J60" i="23" s="1"/>
  <c r="F60" i="23"/>
  <c r="I59" i="23"/>
  <c r="J59" i="23" s="1"/>
  <c r="F59" i="23"/>
  <c r="I58" i="23"/>
  <c r="J58" i="23" s="1"/>
  <c r="F58" i="23"/>
  <c r="I57" i="23"/>
  <c r="J57" i="23" s="1"/>
  <c r="F57" i="23"/>
  <c r="I56" i="23"/>
  <c r="J56" i="23" s="1"/>
  <c r="F56" i="23"/>
  <c r="I55" i="23"/>
  <c r="J55" i="23" s="1"/>
  <c r="F55" i="23"/>
  <c r="I54" i="23"/>
  <c r="J54" i="23" s="1"/>
  <c r="F54" i="23"/>
  <c r="I53" i="23"/>
  <c r="J53" i="23" s="1"/>
  <c r="F53" i="23"/>
  <c r="C49" i="23"/>
  <c r="C38" i="23"/>
  <c r="G33" i="23"/>
  <c r="C33" i="23"/>
  <c r="C31" i="23"/>
  <c r="C30" i="23"/>
  <c r="C28" i="23"/>
  <c r="C27" i="23"/>
  <c r="C26" i="23"/>
  <c r="C24" i="23"/>
  <c r="C22" i="23"/>
  <c r="C20" i="23"/>
  <c r="G18" i="23"/>
  <c r="C78" i="23" s="1"/>
  <c r="C18" i="23"/>
  <c r="C77" i="23" s="1"/>
  <c r="K17" i="23"/>
  <c r="C76" i="23" s="1"/>
  <c r="G17" i="23"/>
  <c r="C75" i="23" s="1"/>
  <c r="C17" i="23"/>
  <c r="C74" i="23" s="1"/>
  <c r="G16" i="23"/>
  <c r="C73" i="23" s="1"/>
  <c r="C16" i="23"/>
  <c r="C72" i="23" s="1"/>
  <c r="C14" i="23"/>
  <c r="E12" i="23"/>
  <c r="C70" i="23" s="1"/>
  <c r="C12" i="23"/>
  <c r="C68" i="23" s="1"/>
  <c r="K11" i="23"/>
  <c r="C69" i="23" s="1"/>
  <c r="I11" i="23"/>
  <c r="C67" i="23" s="1"/>
  <c r="G11" i="23"/>
  <c r="C66" i="23" s="1"/>
  <c r="E11" i="23"/>
  <c r="C65" i="23" s="1"/>
  <c r="C11" i="23"/>
  <c r="C64" i="23" s="1"/>
  <c r="K10" i="23"/>
  <c r="C63" i="23" s="1"/>
  <c r="I10" i="23"/>
  <c r="C62" i="23" s="1"/>
  <c r="G10" i="23"/>
  <c r="C61" i="23" s="1"/>
  <c r="E10" i="23"/>
  <c r="C60" i="23" s="1"/>
  <c r="C10" i="23"/>
  <c r="C59" i="23" s="1"/>
  <c r="C9" i="23"/>
  <c r="C7" i="23"/>
  <c r="C58" i="23" s="1"/>
  <c r="K6" i="23"/>
  <c r="I6" i="23"/>
  <c r="C56" i="23" s="1"/>
  <c r="G6" i="23"/>
  <c r="C55" i="23" s="1"/>
  <c r="E6" i="23"/>
  <c r="C54" i="23" s="1"/>
  <c r="C6" i="23"/>
  <c r="C53" i="23" s="1"/>
  <c r="C5" i="23"/>
  <c r="K3" i="23"/>
  <c r="H3" i="23"/>
  <c r="C19" i="4" s="1"/>
  <c r="G3" i="23"/>
  <c r="C52" i="23" s="1"/>
  <c r="D3" i="23"/>
  <c r="C3" i="23"/>
  <c r="C51" i="23" s="1"/>
  <c r="C2" i="23"/>
  <c r="E1" i="23"/>
  <c r="C79" i="22"/>
  <c r="I78" i="22"/>
  <c r="J78" i="22" s="1"/>
  <c r="F78" i="22"/>
  <c r="I77" i="22"/>
  <c r="J77" i="22" s="1"/>
  <c r="F77" i="22"/>
  <c r="I76" i="22"/>
  <c r="J76" i="22" s="1"/>
  <c r="F76" i="22"/>
  <c r="I75" i="22"/>
  <c r="J75" i="22" s="1"/>
  <c r="F75" i="22"/>
  <c r="J74" i="22"/>
  <c r="I74" i="22"/>
  <c r="F74" i="22"/>
  <c r="I73" i="22"/>
  <c r="J73" i="22" s="1"/>
  <c r="F73" i="22"/>
  <c r="I72" i="22"/>
  <c r="J72" i="22" s="1"/>
  <c r="F72" i="22"/>
  <c r="I71" i="22"/>
  <c r="J71" i="22" s="1"/>
  <c r="F71" i="22"/>
  <c r="C71" i="22"/>
  <c r="I70" i="22"/>
  <c r="J70" i="22" s="1"/>
  <c r="F70" i="22"/>
  <c r="I69" i="22"/>
  <c r="J69" i="22" s="1"/>
  <c r="F69" i="22"/>
  <c r="I68" i="22"/>
  <c r="J68" i="22" s="1"/>
  <c r="F68" i="22"/>
  <c r="I67" i="22"/>
  <c r="J67" i="22" s="1"/>
  <c r="F67" i="22"/>
  <c r="I66" i="22"/>
  <c r="J66" i="22" s="1"/>
  <c r="F66" i="22"/>
  <c r="I65" i="22"/>
  <c r="J65" i="22" s="1"/>
  <c r="F65" i="22"/>
  <c r="I64" i="22"/>
  <c r="J64" i="22" s="1"/>
  <c r="F64" i="22"/>
  <c r="I63" i="22"/>
  <c r="J63" i="22" s="1"/>
  <c r="F63" i="22"/>
  <c r="I62" i="22"/>
  <c r="J62" i="22" s="1"/>
  <c r="F62" i="22"/>
  <c r="I61" i="22"/>
  <c r="J61" i="22" s="1"/>
  <c r="F61" i="22"/>
  <c r="I60" i="22"/>
  <c r="J60" i="22" s="1"/>
  <c r="F60" i="22"/>
  <c r="I59" i="22"/>
  <c r="J59" i="22" s="1"/>
  <c r="F59" i="22"/>
  <c r="I58" i="22"/>
  <c r="J58" i="22" s="1"/>
  <c r="F58" i="22"/>
  <c r="I57" i="22"/>
  <c r="J57" i="22" s="1"/>
  <c r="F57" i="22"/>
  <c r="J56" i="22"/>
  <c r="I56" i="22"/>
  <c r="F56" i="22"/>
  <c r="I55" i="22"/>
  <c r="J55" i="22" s="1"/>
  <c r="F55" i="22"/>
  <c r="I54" i="22"/>
  <c r="J54" i="22" s="1"/>
  <c r="F54" i="22"/>
  <c r="I53" i="22"/>
  <c r="J53" i="22" s="1"/>
  <c r="F53" i="22"/>
  <c r="C49" i="22"/>
  <c r="C38" i="22"/>
  <c r="G33" i="22"/>
  <c r="C33" i="22"/>
  <c r="C31" i="22"/>
  <c r="C30" i="22"/>
  <c r="C28" i="22"/>
  <c r="C27" i="22"/>
  <c r="C26" i="22"/>
  <c r="C24" i="22"/>
  <c r="C22" i="22"/>
  <c r="C20" i="22"/>
  <c r="G18" i="22"/>
  <c r="C78" i="22" s="1"/>
  <c r="C18" i="22"/>
  <c r="C77" i="22" s="1"/>
  <c r="K17" i="22"/>
  <c r="C76" i="22" s="1"/>
  <c r="G17" i="22"/>
  <c r="C75" i="22" s="1"/>
  <c r="C17" i="22"/>
  <c r="C74" i="22" s="1"/>
  <c r="G16" i="22"/>
  <c r="C73" i="22" s="1"/>
  <c r="C16" i="22"/>
  <c r="C72" i="22" s="1"/>
  <c r="C14" i="22"/>
  <c r="E12" i="22"/>
  <c r="C70" i="22" s="1"/>
  <c r="C12" i="22"/>
  <c r="C68" i="22" s="1"/>
  <c r="K11" i="22"/>
  <c r="C69" i="22" s="1"/>
  <c r="I11" i="22"/>
  <c r="C67" i="22" s="1"/>
  <c r="G11" i="22"/>
  <c r="C66" i="22" s="1"/>
  <c r="E11" i="22"/>
  <c r="C65" i="22" s="1"/>
  <c r="C11" i="22"/>
  <c r="C64" i="22" s="1"/>
  <c r="K10" i="22"/>
  <c r="C63" i="22" s="1"/>
  <c r="I10" i="22"/>
  <c r="C62" i="22" s="1"/>
  <c r="G10" i="22"/>
  <c r="C61" i="22" s="1"/>
  <c r="E10" i="22"/>
  <c r="C60" i="22" s="1"/>
  <c r="C10" i="22"/>
  <c r="C59" i="22" s="1"/>
  <c r="C9" i="22"/>
  <c r="C7" i="22"/>
  <c r="C58" i="22" s="1"/>
  <c r="K6" i="22"/>
  <c r="I6" i="22"/>
  <c r="C56" i="22" s="1"/>
  <c r="G6" i="22"/>
  <c r="C55" i="22" s="1"/>
  <c r="E6" i="22"/>
  <c r="C54" i="22" s="1"/>
  <c r="C6" i="22"/>
  <c r="C53" i="22" s="1"/>
  <c r="C5" i="22"/>
  <c r="K3" i="22"/>
  <c r="H3" i="22"/>
  <c r="G3" i="22"/>
  <c r="C52" i="22" s="1"/>
  <c r="D3" i="22"/>
  <c r="F51" i="22" s="1"/>
  <c r="C3" i="22"/>
  <c r="C51" i="22" s="1"/>
  <c r="C2" i="22"/>
  <c r="E1" i="22"/>
  <c r="C79" i="21"/>
  <c r="I78" i="21"/>
  <c r="J78" i="21" s="1"/>
  <c r="F78" i="21"/>
  <c r="I77" i="21"/>
  <c r="J77" i="21" s="1"/>
  <c r="F77" i="21"/>
  <c r="I76" i="21"/>
  <c r="J76" i="21" s="1"/>
  <c r="F76" i="21"/>
  <c r="I75" i="21"/>
  <c r="J75" i="21" s="1"/>
  <c r="F75" i="21"/>
  <c r="I74" i="21"/>
  <c r="J74" i="21" s="1"/>
  <c r="F74" i="21"/>
  <c r="I73" i="21"/>
  <c r="J73" i="21" s="1"/>
  <c r="F73" i="21"/>
  <c r="I72" i="21"/>
  <c r="J72" i="21" s="1"/>
  <c r="F72" i="21"/>
  <c r="I71" i="21"/>
  <c r="J71" i="21" s="1"/>
  <c r="F71" i="21"/>
  <c r="C71" i="21"/>
  <c r="I70" i="21"/>
  <c r="J70" i="21" s="1"/>
  <c r="F70" i="21"/>
  <c r="I69" i="21"/>
  <c r="J69" i="21" s="1"/>
  <c r="F69" i="21"/>
  <c r="I68" i="21"/>
  <c r="J68" i="21" s="1"/>
  <c r="F68" i="21"/>
  <c r="I67" i="21"/>
  <c r="J67" i="21" s="1"/>
  <c r="F67" i="21"/>
  <c r="I66" i="21"/>
  <c r="J66" i="21" s="1"/>
  <c r="F66" i="21"/>
  <c r="I65" i="21"/>
  <c r="J65" i="21" s="1"/>
  <c r="F65" i="21"/>
  <c r="I64" i="21"/>
  <c r="J64" i="21" s="1"/>
  <c r="F64" i="21"/>
  <c r="I63" i="21"/>
  <c r="J63" i="21" s="1"/>
  <c r="F63" i="21"/>
  <c r="I62" i="21"/>
  <c r="J62" i="21" s="1"/>
  <c r="F62" i="21"/>
  <c r="I61" i="21"/>
  <c r="J61" i="21" s="1"/>
  <c r="F61" i="21"/>
  <c r="I60" i="21"/>
  <c r="J60" i="21" s="1"/>
  <c r="F60" i="21"/>
  <c r="I59" i="21"/>
  <c r="J59" i="21" s="1"/>
  <c r="F59" i="21"/>
  <c r="J58" i="21"/>
  <c r="I58" i="21"/>
  <c r="F58" i="21"/>
  <c r="I57" i="21"/>
  <c r="J57" i="21" s="1"/>
  <c r="F57" i="21"/>
  <c r="I56" i="21"/>
  <c r="J56" i="21" s="1"/>
  <c r="F56" i="21"/>
  <c r="I55" i="21"/>
  <c r="J55" i="21" s="1"/>
  <c r="F55" i="21"/>
  <c r="I54" i="21"/>
  <c r="J54" i="21" s="1"/>
  <c r="F54" i="21"/>
  <c r="I53" i="21"/>
  <c r="J53" i="21" s="1"/>
  <c r="F53" i="21"/>
  <c r="C49" i="21"/>
  <c r="C38" i="21"/>
  <c r="G33" i="21"/>
  <c r="C33" i="21"/>
  <c r="C31" i="21"/>
  <c r="C30" i="21"/>
  <c r="C28" i="21"/>
  <c r="C27" i="21"/>
  <c r="C26" i="21"/>
  <c r="C24" i="21"/>
  <c r="C22" i="21"/>
  <c r="C20" i="21"/>
  <c r="G18" i="21"/>
  <c r="C78" i="21" s="1"/>
  <c r="C18" i="21"/>
  <c r="C77" i="21" s="1"/>
  <c r="K17" i="21"/>
  <c r="C76" i="21" s="1"/>
  <c r="G17" i="21"/>
  <c r="C75" i="21" s="1"/>
  <c r="C17" i="21"/>
  <c r="C74" i="21" s="1"/>
  <c r="G16" i="21"/>
  <c r="C73" i="21" s="1"/>
  <c r="C16" i="21"/>
  <c r="C72" i="21" s="1"/>
  <c r="C14" i="21"/>
  <c r="E12" i="21"/>
  <c r="C70" i="21" s="1"/>
  <c r="C12" i="21"/>
  <c r="C68" i="21" s="1"/>
  <c r="K11" i="21"/>
  <c r="C69" i="21" s="1"/>
  <c r="I11" i="21"/>
  <c r="C67" i="21" s="1"/>
  <c r="G11" i="21"/>
  <c r="C66" i="21" s="1"/>
  <c r="E11" i="21"/>
  <c r="C65" i="21" s="1"/>
  <c r="C11" i="21"/>
  <c r="C64" i="21" s="1"/>
  <c r="K10" i="21"/>
  <c r="C63" i="21" s="1"/>
  <c r="I10" i="21"/>
  <c r="C62" i="21" s="1"/>
  <c r="G10" i="21"/>
  <c r="C61" i="21" s="1"/>
  <c r="E10" i="21"/>
  <c r="C60" i="21" s="1"/>
  <c r="C10" i="21"/>
  <c r="C59" i="21" s="1"/>
  <c r="C9" i="21"/>
  <c r="C7" i="21"/>
  <c r="C58" i="21" s="1"/>
  <c r="K6" i="21"/>
  <c r="I6" i="21"/>
  <c r="C56" i="21" s="1"/>
  <c r="G6" i="21"/>
  <c r="C55" i="21" s="1"/>
  <c r="E6" i="21"/>
  <c r="C54" i="21" s="1"/>
  <c r="C6" i="21"/>
  <c r="C53" i="21" s="1"/>
  <c r="C5" i="21"/>
  <c r="K3" i="21"/>
  <c r="H3" i="21"/>
  <c r="C17" i="4" s="1"/>
  <c r="G3" i="21"/>
  <c r="C52" i="21" s="1"/>
  <c r="D3" i="21"/>
  <c r="C3" i="21"/>
  <c r="C51" i="21" s="1"/>
  <c r="C2" i="21"/>
  <c r="E1" i="21"/>
  <c r="C79" i="19"/>
  <c r="I78" i="19"/>
  <c r="J78" i="19" s="1"/>
  <c r="F78" i="19"/>
  <c r="I77" i="19"/>
  <c r="J77" i="19" s="1"/>
  <c r="F77" i="19"/>
  <c r="I76" i="19"/>
  <c r="J76" i="19" s="1"/>
  <c r="F76" i="19"/>
  <c r="I75" i="19"/>
  <c r="J75" i="19" s="1"/>
  <c r="F75" i="19"/>
  <c r="I74" i="19"/>
  <c r="J74" i="19" s="1"/>
  <c r="F74" i="19"/>
  <c r="I73" i="19"/>
  <c r="J73" i="19" s="1"/>
  <c r="F73" i="19"/>
  <c r="I72" i="19"/>
  <c r="J72" i="19" s="1"/>
  <c r="F72" i="19"/>
  <c r="I71" i="19"/>
  <c r="J71" i="19" s="1"/>
  <c r="F71" i="19"/>
  <c r="C71" i="19"/>
  <c r="I70" i="19"/>
  <c r="J70" i="19" s="1"/>
  <c r="F70" i="19"/>
  <c r="I69" i="19"/>
  <c r="J69" i="19" s="1"/>
  <c r="F69" i="19"/>
  <c r="I68" i="19"/>
  <c r="J68" i="19" s="1"/>
  <c r="F68" i="19"/>
  <c r="I67" i="19"/>
  <c r="J67" i="19" s="1"/>
  <c r="F67" i="19"/>
  <c r="I66" i="19"/>
  <c r="J66" i="19" s="1"/>
  <c r="F66" i="19"/>
  <c r="I65" i="19"/>
  <c r="J65" i="19" s="1"/>
  <c r="F65" i="19"/>
  <c r="I64" i="19"/>
  <c r="J64" i="19" s="1"/>
  <c r="F64" i="19"/>
  <c r="I63" i="19"/>
  <c r="J63" i="19" s="1"/>
  <c r="F63" i="19"/>
  <c r="I62" i="19"/>
  <c r="J62" i="19" s="1"/>
  <c r="F62" i="19"/>
  <c r="I61" i="19"/>
  <c r="J61" i="19" s="1"/>
  <c r="F61" i="19"/>
  <c r="I60" i="19"/>
  <c r="J60" i="19" s="1"/>
  <c r="F60" i="19"/>
  <c r="I59" i="19"/>
  <c r="J59" i="19" s="1"/>
  <c r="F59" i="19"/>
  <c r="I58" i="19"/>
  <c r="J58" i="19" s="1"/>
  <c r="F58" i="19"/>
  <c r="I57" i="19"/>
  <c r="J57" i="19" s="1"/>
  <c r="F57" i="19"/>
  <c r="I56" i="19"/>
  <c r="J56" i="19" s="1"/>
  <c r="F56" i="19"/>
  <c r="I55" i="19"/>
  <c r="J55" i="19" s="1"/>
  <c r="F55" i="19"/>
  <c r="I54" i="19"/>
  <c r="J54" i="19" s="1"/>
  <c r="F54" i="19"/>
  <c r="I53" i="19"/>
  <c r="J53" i="19" s="1"/>
  <c r="F53" i="19"/>
  <c r="C49" i="19"/>
  <c r="C38" i="19"/>
  <c r="G33" i="19"/>
  <c r="C33" i="19"/>
  <c r="C31" i="19"/>
  <c r="C30" i="19"/>
  <c r="C28" i="19"/>
  <c r="C27" i="19"/>
  <c r="C26" i="19"/>
  <c r="C24" i="19"/>
  <c r="C22" i="19"/>
  <c r="C20" i="19"/>
  <c r="G18" i="19"/>
  <c r="C78" i="19" s="1"/>
  <c r="C18" i="19"/>
  <c r="C77" i="19" s="1"/>
  <c r="K17" i="19"/>
  <c r="C76" i="19" s="1"/>
  <c r="G17" i="19"/>
  <c r="C75" i="19" s="1"/>
  <c r="C17" i="19"/>
  <c r="C74" i="19" s="1"/>
  <c r="G16" i="19"/>
  <c r="C73" i="19" s="1"/>
  <c r="C16" i="19"/>
  <c r="C72" i="19" s="1"/>
  <c r="C14" i="19"/>
  <c r="E12" i="19"/>
  <c r="C70" i="19" s="1"/>
  <c r="C12" i="19"/>
  <c r="C68" i="19" s="1"/>
  <c r="K11" i="19"/>
  <c r="C69" i="19" s="1"/>
  <c r="I11" i="19"/>
  <c r="C67" i="19" s="1"/>
  <c r="G11" i="19"/>
  <c r="C66" i="19" s="1"/>
  <c r="E11" i="19"/>
  <c r="C65" i="19" s="1"/>
  <c r="C11" i="19"/>
  <c r="C64" i="19" s="1"/>
  <c r="K10" i="19"/>
  <c r="C63" i="19" s="1"/>
  <c r="I10" i="19"/>
  <c r="C62" i="19" s="1"/>
  <c r="G10" i="19"/>
  <c r="C61" i="19" s="1"/>
  <c r="E10" i="19"/>
  <c r="C60" i="19" s="1"/>
  <c r="C10" i="19"/>
  <c r="C59" i="19" s="1"/>
  <c r="C9" i="19"/>
  <c r="C7" i="19"/>
  <c r="C58" i="19" s="1"/>
  <c r="K6" i="19"/>
  <c r="I6" i="19"/>
  <c r="C56" i="19" s="1"/>
  <c r="G6" i="19"/>
  <c r="C55" i="19" s="1"/>
  <c r="E6" i="19"/>
  <c r="C54" i="19" s="1"/>
  <c r="C6" i="19"/>
  <c r="C53" i="19" s="1"/>
  <c r="C5" i="19"/>
  <c r="K3" i="19"/>
  <c r="H3" i="19"/>
  <c r="C15" i="4" s="1"/>
  <c r="G3" i="19"/>
  <c r="C52" i="19" s="1"/>
  <c r="D3" i="19"/>
  <c r="C3" i="19"/>
  <c r="C51" i="19" s="1"/>
  <c r="C2" i="19"/>
  <c r="E1" i="19"/>
  <c r="C79" i="18"/>
  <c r="I78" i="18"/>
  <c r="J78" i="18" s="1"/>
  <c r="F78" i="18"/>
  <c r="I77" i="18"/>
  <c r="J77" i="18" s="1"/>
  <c r="F77" i="18"/>
  <c r="I76" i="18"/>
  <c r="J76" i="18" s="1"/>
  <c r="F76" i="18"/>
  <c r="I75" i="18"/>
  <c r="J75" i="18" s="1"/>
  <c r="F75" i="18"/>
  <c r="J74" i="18"/>
  <c r="I74" i="18"/>
  <c r="F74" i="18"/>
  <c r="I73" i="18"/>
  <c r="J73" i="18" s="1"/>
  <c r="F73" i="18"/>
  <c r="I72" i="18"/>
  <c r="J72" i="18" s="1"/>
  <c r="F72" i="18"/>
  <c r="I71" i="18"/>
  <c r="J71" i="18" s="1"/>
  <c r="F71" i="18"/>
  <c r="C71" i="18"/>
  <c r="I70" i="18"/>
  <c r="J70" i="18" s="1"/>
  <c r="F70" i="18"/>
  <c r="I69" i="18"/>
  <c r="J69" i="18" s="1"/>
  <c r="F69" i="18"/>
  <c r="I68" i="18"/>
  <c r="J68" i="18" s="1"/>
  <c r="F68" i="18"/>
  <c r="I67" i="18"/>
  <c r="J67" i="18" s="1"/>
  <c r="F67" i="18"/>
  <c r="I66" i="18"/>
  <c r="J66" i="18" s="1"/>
  <c r="F66" i="18"/>
  <c r="J65" i="18"/>
  <c r="I65" i="18"/>
  <c r="F65" i="18"/>
  <c r="I64" i="18"/>
  <c r="J64" i="18" s="1"/>
  <c r="F64" i="18"/>
  <c r="I63" i="18"/>
  <c r="J63" i="18" s="1"/>
  <c r="F63" i="18"/>
  <c r="I62" i="18"/>
  <c r="J62" i="18" s="1"/>
  <c r="F62" i="18"/>
  <c r="I61" i="18"/>
  <c r="J61" i="18" s="1"/>
  <c r="F61" i="18"/>
  <c r="I60" i="18"/>
  <c r="J60" i="18" s="1"/>
  <c r="F60" i="18"/>
  <c r="I59" i="18"/>
  <c r="J59" i="18" s="1"/>
  <c r="F59" i="18"/>
  <c r="I58" i="18"/>
  <c r="J58" i="18" s="1"/>
  <c r="F58" i="18"/>
  <c r="I57" i="18"/>
  <c r="J57" i="18" s="1"/>
  <c r="F57" i="18"/>
  <c r="I56" i="18"/>
  <c r="J56" i="18" s="1"/>
  <c r="F56" i="18"/>
  <c r="I55" i="18"/>
  <c r="J55" i="18" s="1"/>
  <c r="F55" i="18"/>
  <c r="I54" i="18"/>
  <c r="J54" i="18" s="1"/>
  <c r="F54" i="18"/>
  <c r="I53" i="18"/>
  <c r="J53" i="18" s="1"/>
  <c r="F53" i="18"/>
  <c r="C49" i="18"/>
  <c r="C38" i="18"/>
  <c r="G33" i="18"/>
  <c r="C33" i="18"/>
  <c r="C31" i="18"/>
  <c r="C30" i="18"/>
  <c r="C28" i="18"/>
  <c r="C27" i="18"/>
  <c r="C26" i="18"/>
  <c r="C24" i="18"/>
  <c r="C22" i="18"/>
  <c r="C20" i="18"/>
  <c r="G18" i="18"/>
  <c r="C78" i="18" s="1"/>
  <c r="C18" i="18"/>
  <c r="C77" i="18" s="1"/>
  <c r="K17" i="18"/>
  <c r="C76" i="18" s="1"/>
  <c r="G17" i="18"/>
  <c r="C75" i="18" s="1"/>
  <c r="C17" i="18"/>
  <c r="C74" i="18" s="1"/>
  <c r="G16" i="18"/>
  <c r="C73" i="18" s="1"/>
  <c r="C16" i="18"/>
  <c r="C72" i="18" s="1"/>
  <c r="C14" i="18"/>
  <c r="E12" i="18"/>
  <c r="C70" i="18" s="1"/>
  <c r="C12" i="18"/>
  <c r="C68" i="18" s="1"/>
  <c r="K11" i="18"/>
  <c r="C69" i="18" s="1"/>
  <c r="I11" i="18"/>
  <c r="C67" i="18" s="1"/>
  <c r="G11" i="18"/>
  <c r="C66" i="18" s="1"/>
  <c r="E11" i="18"/>
  <c r="C65" i="18" s="1"/>
  <c r="C11" i="18"/>
  <c r="C64" i="18" s="1"/>
  <c r="K10" i="18"/>
  <c r="C63" i="18" s="1"/>
  <c r="I10" i="18"/>
  <c r="C62" i="18" s="1"/>
  <c r="G10" i="18"/>
  <c r="C61" i="18" s="1"/>
  <c r="E10" i="18"/>
  <c r="C60" i="18" s="1"/>
  <c r="C10" i="18"/>
  <c r="C59" i="18" s="1"/>
  <c r="C9" i="18"/>
  <c r="C7" i="18"/>
  <c r="C58" i="18" s="1"/>
  <c r="K6" i="18"/>
  <c r="I6" i="18"/>
  <c r="C56" i="18" s="1"/>
  <c r="G6" i="18"/>
  <c r="C55" i="18" s="1"/>
  <c r="E6" i="18"/>
  <c r="C54" i="18" s="1"/>
  <c r="C6" i="18"/>
  <c r="C53" i="18" s="1"/>
  <c r="C5" i="18"/>
  <c r="K3" i="18"/>
  <c r="H3" i="18"/>
  <c r="C14" i="4" s="1"/>
  <c r="G3" i="18"/>
  <c r="C52" i="18" s="1"/>
  <c r="D3" i="18"/>
  <c r="C3" i="18"/>
  <c r="C51" i="18" s="1"/>
  <c r="C2" i="18"/>
  <c r="E1" i="18"/>
  <c r="C79" i="17"/>
  <c r="I78" i="17"/>
  <c r="J78" i="17" s="1"/>
  <c r="F78" i="17"/>
  <c r="I77" i="17"/>
  <c r="J77" i="17" s="1"/>
  <c r="F77" i="17"/>
  <c r="I76" i="17"/>
  <c r="J76" i="17" s="1"/>
  <c r="F76" i="17"/>
  <c r="I75" i="17"/>
  <c r="J75" i="17" s="1"/>
  <c r="F75" i="17"/>
  <c r="I74" i="17"/>
  <c r="J74" i="17" s="1"/>
  <c r="F74" i="17"/>
  <c r="I73" i="17"/>
  <c r="J73" i="17" s="1"/>
  <c r="F73" i="17"/>
  <c r="I72" i="17"/>
  <c r="J72" i="17" s="1"/>
  <c r="F72" i="17"/>
  <c r="I71" i="17"/>
  <c r="J71" i="17" s="1"/>
  <c r="F71" i="17"/>
  <c r="C71" i="17"/>
  <c r="I70" i="17"/>
  <c r="J70" i="17" s="1"/>
  <c r="F70" i="17"/>
  <c r="I69" i="17"/>
  <c r="J69" i="17" s="1"/>
  <c r="F69" i="17"/>
  <c r="I68" i="17"/>
  <c r="J68" i="17" s="1"/>
  <c r="F68" i="17"/>
  <c r="I67" i="17"/>
  <c r="J67" i="17" s="1"/>
  <c r="F67" i="17"/>
  <c r="I66" i="17"/>
  <c r="J66" i="17" s="1"/>
  <c r="F66" i="17"/>
  <c r="I65" i="17"/>
  <c r="J65" i="17" s="1"/>
  <c r="F65" i="17"/>
  <c r="I64" i="17"/>
  <c r="J64" i="17" s="1"/>
  <c r="F64" i="17"/>
  <c r="I63" i="17"/>
  <c r="J63" i="17" s="1"/>
  <c r="F63" i="17"/>
  <c r="I62" i="17"/>
  <c r="J62" i="17" s="1"/>
  <c r="F62" i="17"/>
  <c r="I61" i="17"/>
  <c r="J61" i="17" s="1"/>
  <c r="F61" i="17"/>
  <c r="I60" i="17"/>
  <c r="J60" i="17" s="1"/>
  <c r="F60" i="17"/>
  <c r="I59" i="17"/>
  <c r="J59" i="17" s="1"/>
  <c r="F59" i="17"/>
  <c r="I58" i="17"/>
  <c r="J58" i="17" s="1"/>
  <c r="F58" i="17"/>
  <c r="I57" i="17"/>
  <c r="J57" i="17" s="1"/>
  <c r="F57" i="17"/>
  <c r="I56" i="17"/>
  <c r="J56" i="17" s="1"/>
  <c r="F56" i="17"/>
  <c r="I55" i="17"/>
  <c r="J55" i="17" s="1"/>
  <c r="F55" i="17"/>
  <c r="I54" i="17"/>
  <c r="J54" i="17" s="1"/>
  <c r="F54" i="17"/>
  <c r="I53" i="17"/>
  <c r="J53" i="17" s="1"/>
  <c r="F53" i="17"/>
  <c r="C49" i="17"/>
  <c r="C38" i="17"/>
  <c r="G33" i="17"/>
  <c r="C33" i="17"/>
  <c r="C31" i="17"/>
  <c r="C30" i="17"/>
  <c r="C28" i="17"/>
  <c r="C27" i="17"/>
  <c r="C26" i="17"/>
  <c r="C24" i="17"/>
  <c r="C22" i="17"/>
  <c r="C20" i="17"/>
  <c r="G18" i="17"/>
  <c r="C78" i="17" s="1"/>
  <c r="C18" i="17"/>
  <c r="C77" i="17" s="1"/>
  <c r="K17" i="17"/>
  <c r="C76" i="17" s="1"/>
  <c r="G17" i="17"/>
  <c r="C75" i="17" s="1"/>
  <c r="C17" i="17"/>
  <c r="C74" i="17" s="1"/>
  <c r="G16" i="17"/>
  <c r="C73" i="17" s="1"/>
  <c r="C16" i="17"/>
  <c r="C72" i="17" s="1"/>
  <c r="C14" i="17"/>
  <c r="E12" i="17"/>
  <c r="C70" i="17" s="1"/>
  <c r="C12" i="17"/>
  <c r="C68" i="17" s="1"/>
  <c r="K11" i="17"/>
  <c r="C69" i="17" s="1"/>
  <c r="I11" i="17"/>
  <c r="C67" i="17" s="1"/>
  <c r="G11" i="17"/>
  <c r="C66" i="17" s="1"/>
  <c r="E11" i="17"/>
  <c r="C65" i="17" s="1"/>
  <c r="C11" i="17"/>
  <c r="C64" i="17" s="1"/>
  <c r="K10" i="17"/>
  <c r="C63" i="17" s="1"/>
  <c r="I10" i="17"/>
  <c r="C62" i="17" s="1"/>
  <c r="G10" i="17"/>
  <c r="C61" i="17" s="1"/>
  <c r="E10" i="17"/>
  <c r="C60" i="17" s="1"/>
  <c r="C10" i="17"/>
  <c r="C59" i="17" s="1"/>
  <c r="C9" i="17"/>
  <c r="C7" i="17"/>
  <c r="C58" i="17" s="1"/>
  <c r="K6" i="17"/>
  <c r="I6" i="17"/>
  <c r="C56" i="17" s="1"/>
  <c r="G6" i="17"/>
  <c r="C55" i="17" s="1"/>
  <c r="E6" i="17"/>
  <c r="C54" i="17" s="1"/>
  <c r="C6" i="17"/>
  <c r="C53" i="17" s="1"/>
  <c r="C5" i="17"/>
  <c r="K3" i="17"/>
  <c r="H3" i="17"/>
  <c r="G3" i="17"/>
  <c r="C52" i="17" s="1"/>
  <c r="D3" i="17"/>
  <c r="C3" i="17"/>
  <c r="C51" i="17" s="1"/>
  <c r="C2" i="17"/>
  <c r="E1" i="17"/>
  <c r="I78" i="15"/>
  <c r="F78" i="15"/>
  <c r="I77" i="15"/>
  <c r="F77" i="15"/>
  <c r="I76" i="15"/>
  <c r="F76" i="15"/>
  <c r="I75" i="15"/>
  <c r="F75" i="15"/>
  <c r="I74" i="15"/>
  <c r="J74" i="15" s="1"/>
  <c r="F74" i="15"/>
  <c r="I73" i="15"/>
  <c r="F73" i="15"/>
  <c r="I72" i="15"/>
  <c r="F72" i="15"/>
  <c r="I71" i="15"/>
  <c r="F71" i="15"/>
  <c r="C71" i="15"/>
  <c r="I70" i="15"/>
  <c r="F70" i="15"/>
  <c r="I69" i="15"/>
  <c r="F69" i="15"/>
  <c r="I68" i="15"/>
  <c r="F68" i="15"/>
  <c r="I67" i="15"/>
  <c r="F67" i="15"/>
  <c r="I66" i="15"/>
  <c r="F66" i="15"/>
  <c r="I65" i="15"/>
  <c r="F65" i="15"/>
  <c r="I64" i="15"/>
  <c r="F64" i="15"/>
  <c r="I63" i="15"/>
  <c r="F63" i="15"/>
  <c r="I62" i="15"/>
  <c r="F62" i="15"/>
  <c r="I61" i="15"/>
  <c r="F61" i="15"/>
  <c r="I60" i="15"/>
  <c r="F60" i="15"/>
  <c r="I59" i="15"/>
  <c r="F59" i="15"/>
  <c r="I58" i="15"/>
  <c r="F58" i="15"/>
  <c r="I57" i="15"/>
  <c r="J57" i="15" s="1"/>
  <c r="F57" i="15"/>
  <c r="I56" i="15"/>
  <c r="F56" i="15"/>
  <c r="I55" i="15"/>
  <c r="F55" i="15"/>
  <c r="I54" i="15"/>
  <c r="F54" i="15"/>
  <c r="I53" i="15"/>
  <c r="F53" i="15"/>
  <c r="K6" i="15"/>
  <c r="H3" i="15"/>
  <c r="C11" i="4" s="1"/>
  <c r="D3" i="15"/>
  <c r="C79" i="14"/>
  <c r="I78" i="14"/>
  <c r="J78" i="14" s="1"/>
  <c r="F78" i="14"/>
  <c r="I77" i="14"/>
  <c r="J77" i="14" s="1"/>
  <c r="F77" i="14"/>
  <c r="I76" i="14"/>
  <c r="J76" i="14" s="1"/>
  <c r="F76" i="14"/>
  <c r="I75" i="14"/>
  <c r="J75" i="14" s="1"/>
  <c r="F75" i="14"/>
  <c r="I74" i="14"/>
  <c r="J74" i="14" s="1"/>
  <c r="F74" i="14"/>
  <c r="I73" i="14"/>
  <c r="J73" i="14" s="1"/>
  <c r="F73" i="14"/>
  <c r="I72" i="14"/>
  <c r="J72" i="14" s="1"/>
  <c r="F72" i="14"/>
  <c r="I71" i="14"/>
  <c r="J71" i="14" s="1"/>
  <c r="F71" i="14"/>
  <c r="C71" i="14"/>
  <c r="I70" i="14"/>
  <c r="J70" i="14" s="1"/>
  <c r="F70" i="14"/>
  <c r="I69" i="14"/>
  <c r="J69" i="14" s="1"/>
  <c r="F69" i="14"/>
  <c r="I68" i="14"/>
  <c r="J68" i="14" s="1"/>
  <c r="F68" i="14"/>
  <c r="I67" i="14"/>
  <c r="J67" i="14" s="1"/>
  <c r="F67" i="14"/>
  <c r="I66" i="14"/>
  <c r="J66" i="14" s="1"/>
  <c r="F66" i="14"/>
  <c r="I65" i="14"/>
  <c r="J65" i="14" s="1"/>
  <c r="F65" i="14"/>
  <c r="J64" i="14"/>
  <c r="I64" i="14"/>
  <c r="F64" i="14"/>
  <c r="I63" i="14"/>
  <c r="J63" i="14" s="1"/>
  <c r="F63" i="14"/>
  <c r="I62" i="14"/>
  <c r="J62" i="14" s="1"/>
  <c r="F62" i="14"/>
  <c r="I61" i="14"/>
  <c r="J61" i="14" s="1"/>
  <c r="F61" i="14"/>
  <c r="I60" i="14"/>
  <c r="J60" i="14" s="1"/>
  <c r="F60" i="14"/>
  <c r="I59" i="14"/>
  <c r="J59" i="14" s="1"/>
  <c r="F59" i="14"/>
  <c r="I58" i="14"/>
  <c r="J58" i="14" s="1"/>
  <c r="F58" i="14"/>
  <c r="I57" i="14"/>
  <c r="J57" i="14" s="1"/>
  <c r="F57" i="14"/>
  <c r="I56" i="14"/>
  <c r="J56" i="14" s="1"/>
  <c r="F56" i="14"/>
  <c r="I55" i="14"/>
  <c r="J55" i="14" s="1"/>
  <c r="F55" i="14"/>
  <c r="I54" i="14"/>
  <c r="J54" i="14" s="1"/>
  <c r="F54" i="14"/>
  <c r="I53" i="14"/>
  <c r="J53" i="14" s="1"/>
  <c r="F53" i="14"/>
  <c r="C49" i="14"/>
  <c r="C38" i="14"/>
  <c r="G33" i="14"/>
  <c r="C33" i="14"/>
  <c r="C31" i="14"/>
  <c r="C30" i="14"/>
  <c r="C28" i="14"/>
  <c r="C27" i="14"/>
  <c r="C26" i="14"/>
  <c r="C24" i="14"/>
  <c r="C22" i="14"/>
  <c r="C20" i="14"/>
  <c r="G18" i="14"/>
  <c r="C78" i="14" s="1"/>
  <c r="C18" i="14"/>
  <c r="C77" i="14" s="1"/>
  <c r="K17" i="14"/>
  <c r="C76" i="14" s="1"/>
  <c r="G17" i="14"/>
  <c r="C75" i="14" s="1"/>
  <c r="C17" i="14"/>
  <c r="C74" i="14" s="1"/>
  <c r="G16" i="14"/>
  <c r="C73" i="14" s="1"/>
  <c r="C16" i="14"/>
  <c r="C72" i="14" s="1"/>
  <c r="C14" i="14"/>
  <c r="E12" i="14"/>
  <c r="C70" i="14" s="1"/>
  <c r="C12" i="14"/>
  <c r="C68" i="14" s="1"/>
  <c r="K11" i="14"/>
  <c r="C69" i="14" s="1"/>
  <c r="I11" i="14"/>
  <c r="C67" i="14" s="1"/>
  <c r="G11" i="14"/>
  <c r="C66" i="14" s="1"/>
  <c r="E11" i="14"/>
  <c r="C65" i="14" s="1"/>
  <c r="C11" i="14"/>
  <c r="C64" i="14" s="1"/>
  <c r="K10" i="14"/>
  <c r="C63" i="14" s="1"/>
  <c r="I10" i="14"/>
  <c r="C62" i="14" s="1"/>
  <c r="G10" i="14"/>
  <c r="C61" i="14" s="1"/>
  <c r="E10" i="14"/>
  <c r="C60" i="14" s="1"/>
  <c r="C10" i="14"/>
  <c r="C59" i="14" s="1"/>
  <c r="C9" i="14"/>
  <c r="C7" i="14"/>
  <c r="C58" i="14" s="1"/>
  <c r="K6" i="14"/>
  <c r="I6" i="14"/>
  <c r="C56" i="14" s="1"/>
  <c r="G6" i="14"/>
  <c r="C55" i="14" s="1"/>
  <c r="E6" i="14"/>
  <c r="C54" i="14" s="1"/>
  <c r="C6" i="14"/>
  <c r="C53" i="14" s="1"/>
  <c r="C5" i="14"/>
  <c r="K3" i="14"/>
  <c r="H3" i="14"/>
  <c r="G3" i="14"/>
  <c r="C52" i="14" s="1"/>
  <c r="D3" i="14"/>
  <c r="C3" i="14"/>
  <c r="C51" i="14" s="1"/>
  <c r="C2" i="14"/>
  <c r="E1" i="14"/>
  <c r="C79" i="13"/>
  <c r="I78" i="13"/>
  <c r="J78" i="13" s="1"/>
  <c r="F78" i="13"/>
  <c r="I77" i="13"/>
  <c r="J77" i="13" s="1"/>
  <c r="F77" i="13"/>
  <c r="I76" i="13"/>
  <c r="J76" i="13" s="1"/>
  <c r="F76" i="13"/>
  <c r="I75" i="13"/>
  <c r="J75" i="13" s="1"/>
  <c r="F75" i="13"/>
  <c r="I74" i="13"/>
  <c r="J74" i="13" s="1"/>
  <c r="F74" i="13"/>
  <c r="I73" i="13"/>
  <c r="J73" i="13" s="1"/>
  <c r="F73" i="13"/>
  <c r="I72" i="13"/>
  <c r="J72" i="13" s="1"/>
  <c r="F72" i="13"/>
  <c r="I71" i="13"/>
  <c r="J71" i="13" s="1"/>
  <c r="F71" i="13"/>
  <c r="C71" i="13"/>
  <c r="I70" i="13"/>
  <c r="J70" i="13" s="1"/>
  <c r="F70" i="13"/>
  <c r="I69" i="13"/>
  <c r="J69" i="13" s="1"/>
  <c r="F69" i="13"/>
  <c r="I68" i="13"/>
  <c r="J68" i="13" s="1"/>
  <c r="F68" i="13"/>
  <c r="I67" i="13"/>
  <c r="J67" i="13" s="1"/>
  <c r="F67" i="13"/>
  <c r="I66" i="13"/>
  <c r="J66" i="13" s="1"/>
  <c r="F66" i="13"/>
  <c r="I65" i="13"/>
  <c r="J65" i="13" s="1"/>
  <c r="F65" i="13"/>
  <c r="I64" i="13"/>
  <c r="J64" i="13" s="1"/>
  <c r="F64" i="13"/>
  <c r="I63" i="13"/>
  <c r="J63" i="13" s="1"/>
  <c r="F63" i="13"/>
  <c r="I62" i="13"/>
  <c r="J62" i="13" s="1"/>
  <c r="F62" i="13"/>
  <c r="I61" i="13"/>
  <c r="J61" i="13" s="1"/>
  <c r="F61" i="13"/>
  <c r="I60" i="13"/>
  <c r="J60" i="13" s="1"/>
  <c r="F60" i="13"/>
  <c r="I59" i="13"/>
  <c r="J59" i="13" s="1"/>
  <c r="F59" i="13"/>
  <c r="I58" i="13"/>
  <c r="J58" i="13" s="1"/>
  <c r="F58" i="13"/>
  <c r="I57" i="13"/>
  <c r="J57" i="13" s="1"/>
  <c r="F57" i="13"/>
  <c r="I56" i="13"/>
  <c r="J56" i="13" s="1"/>
  <c r="F56" i="13"/>
  <c r="I55" i="13"/>
  <c r="J55" i="13" s="1"/>
  <c r="F55" i="13"/>
  <c r="I54" i="13"/>
  <c r="J54" i="13" s="1"/>
  <c r="F54" i="13"/>
  <c r="I53" i="13"/>
  <c r="J53" i="13" s="1"/>
  <c r="F53" i="13"/>
  <c r="C49" i="13"/>
  <c r="C38" i="13"/>
  <c r="G33" i="13"/>
  <c r="C33" i="13"/>
  <c r="C31" i="13"/>
  <c r="C30" i="13"/>
  <c r="C28" i="13"/>
  <c r="C27" i="13"/>
  <c r="C26" i="13"/>
  <c r="C24" i="13"/>
  <c r="C22" i="13"/>
  <c r="C20" i="13"/>
  <c r="G18" i="13"/>
  <c r="C78" i="13" s="1"/>
  <c r="C18" i="13"/>
  <c r="C77" i="13" s="1"/>
  <c r="K17" i="13"/>
  <c r="C76" i="13" s="1"/>
  <c r="G17" i="13"/>
  <c r="C75" i="13" s="1"/>
  <c r="C17" i="13"/>
  <c r="C74" i="13" s="1"/>
  <c r="G16" i="13"/>
  <c r="C73" i="13" s="1"/>
  <c r="C16" i="13"/>
  <c r="C72" i="13" s="1"/>
  <c r="C14" i="13"/>
  <c r="E12" i="13"/>
  <c r="C70" i="13" s="1"/>
  <c r="C12" i="13"/>
  <c r="C68" i="13" s="1"/>
  <c r="K11" i="13"/>
  <c r="C69" i="13" s="1"/>
  <c r="I11" i="13"/>
  <c r="C67" i="13" s="1"/>
  <c r="G11" i="13"/>
  <c r="C66" i="13" s="1"/>
  <c r="E11" i="13"/>
  <c r="C65" i="13" s="1"/>
  <c r="C11" i="13"/>
  <c r="C64" i="13" s="1"/>
  <c r="K10" i="13"/>
  <c r="C63" i="13" s="1"/>
  <c r="I10" i="13"/>
  <c r="C62" i="13" s="1"/>
  <c r="G10" i="13"/>
  <c r="C61" i="13" s="1"/>
  <c r="E10" i="13"/>
  <c r="C60" i="13" s="1"/>
  <c r="C10" i="13"/>
  <c r="C59" i="13" s="1"/>
  <c r="C9" i="13"/>
  <c r="C7" i="13"/>
  <c r="C58" i="13" s="1"/>
  <c r="K6" i="13"/>
  <c r="I6" i="13"/>
  <c r="C56" i="13" s="1"/>
  <c r="G6" i="13"/>
  <c r="C55" i="13" s="1"/>
  <c r="E6" i="13"/>
  <c r="C54" i="13" s="1"/>
  <c r="C6" i="13"/>
  <c r="C53" i="13" s="1"/>
  <c r="C5" i="13"/>
  <c r="K3" i="13"/>
  <c r="H3" i="13"/>
  <c r="G3" i="13"/>
  <c r="C52" i="13" s="1"/>
  <c r="D3" i="13"/>
  <c r="B9" i="4" s="1"/>
  <c r="C3" i="13"/>
  <c r="C51" i="13" s="1"/>
  <c r="C2" i="13"/>
  <c r="E1" i="13"/>
  <c r="H3" i="12"/>
  <c r="D3" i="12"/>
  <c r="I78" i="12"/>
  <c r="J78" i="12" s="1"/>
  <c r="F78" i="12"/>
  <c r="I77" i="12"/>
  <c r="J77" i="12" s="1"/>
  <c r="F77" i="12"/>
  <c r="I76" i="12"/>
  <c r="J76" i="12" s="1"/>
  <c r="F76" i="12"/>
  <c r="I75" i="12"/>
  <c r="J75" i="12" s="1"/>
  <c r="F75" i="12"/>
  <c r="I74" i="12"/>
  <c r="J74" i="12" s="1"/>
  <c r="F74" i="12"/>
  <c r="I73" i="12"/>
  <c r="J73" i="12" s="1"/>
  <c r="F73" i="12"/>
  <c r="I72" i="12"/>
  <c r="J72" i="12" s="1"/>
  <c r="F72" i="12"/>
  <c r="I71" i="12"/>
  <c r="J71" i="12" s="1"/>
  <c r="F71" i="12"/>
  <c r="C71" i="12"/>
  <c r="I70" i="12"/>
  <c r="J70" i="12" s="1"/>
  <c r="F70" i="12"/>
  <c r="I69" i="12"/>
  <c r="J69" i="12" s="1"/>
  <c r="F69" i="12"/>
  <c r="I68" i="12"/>
  <c r="J68" i="12" s="1"/>
  <c r="F68" i="12"/>
  <c r="I67" i="12"/>
  <c r="J67" i="12" s="1"/>
  <c r="F67" i="12"/>
  <c r="I66" i="12"/>
  <c r="J66" i="12" s="1"/>
  <c r="F66" i="12"/>
  <c r="I65" i="12"/>
  <c r="J65" i="12" s="1"/>
  <c r="F65" i="12"/>
  <c r="I64" i="12"/>
  <c r="J64" i="12" s="1"/>
  <c r="F64" i="12"/>
  <c r="I63" i="12"/>
  <c r="J63" i="12" s="1"/>
  <c r="F63" i="12"/>
  <c r="I62" i="12"/>
  <c r="J62" i="12" s="1"/>
  <c r="F62" i="12"/>
  <c r="I61" i="12"/>
  <c r="J61" i="12" s="1"/>
  <c r="F61" i="12"/>
  <c r="I60" i="12"/>
  <c r="J60" i="12" s="1"/>
  <c r="F60" i="12"/>
  <c r="I59" i="12"/>
  <c r="J59" i="12" s="1"/>
  <c r="F59" i="12"/>
  <c r="I58" i="12"/>
  <c r="J58" i="12" s="1"/>
  <c r="F58" i="12"/>
  <c r="I57" i="12"/>
  <c r="J57" i="12" s="1"/>
  <c r="F57" i="12"/>
  <c r="I56" i="12"/>
  <c r="J56" i="12" s="1"/>
  <c r="F56" i="12"/>
  <c r="I55" i="12"/>
  <c r="J55" i="12" s="1"/>
  <c r="F55" i="12"/>
  <c r="I54" i="12"/>
  <c r="J54" i="12" s="1"/>
  <c r="F54" i="12"/>
  <c r="I53" i="12"/>
  <c r="J53" i="12" s="1"/>
  <c r="F53" i="12"/>
  <c r="I10" i="1"/>
  <c r="G10" i="1"/>
  <c r="E10" i="1"/>
  <c r="G33" i="1"/>
  <c r="C20" i="1"/>
  <c r="C10" i="7"/>
  <c r="E37" i="7"/>
  <c r="C19" i="7" l="1"/>
  <c r="E19" i="7" s="1"/>
  <c r="J79" i="100"/>
  <c r="C15" i="7"/>
  <c r="J79" i="93"/>
  <c r="AD40" i="4"/>
  <c r="J79" i="95"/>
  <c r="AD48" i="4"/>
  <c r="J79" i="90"/>
  <c r="AD24" i="4"/>
  <c r="C40" i="92"/>
  <c r="AD36" i="4"/>
  <c r="C42" i="86"/>
  <c r="AD28" i="4"/>
  <c r="J79" i="91"/>
  <c r="AD32" i="4"/>
  <c r="C42" i="97"/>
  <c r="AD56" i="4"/>
  <c r="C40" i="94"/>
  <c r="AD44" i="4"/>
  <c r="C42" i="87"/>
  <c r="AD12" i="4"/>
  <c r="AD81" i="4"/>
  <c r="J79" i="104"/>
  <c r="C42" i="104"/>
  <c r="C40" i="104"/>
  <c r="J79" i="102"/>
  <c r="C40" i="102"/>
  <c r="C42" i="102"/>
  <c r="C42" i="94"/>
  <c r="J79" i="94"/>
  <c r="J79" i="99"/>
  <c r="C42" i="99"/>
  <c r="C40" i="99"/>
  <c r="C42" i="93"/>
  <c r="C40" i="93"/>
  <c r="C40" i="91"/>
  <c r="C42" i="95"/>
  <c r="C40" i="95"/>
  <c r="J79" i="97"/>
  <c r="C40" i="97"/>
  <c r="J79" i="98"/>
  <c r="C42" i="98"/>
  <c r="C40" i="98"/>
  <c r="C40" i="96"/>
  <c r="C42" i="96"/>
  <c r="J79" i="96"/>
  <c r="C42" i="90"/>
  <c r="C42" i="91"/>
  <c r="C42" i="92"/>
  <c r="J79" i="92"/>
  <c r="F52" i="80"/>
  <c r="C40" i="90"/>
  <c r="J79" i="86"/>
  <c r="C25" i="74"/>
  <c r="C40" i="87"/>
  <c r="C25" i="83"/>
  <c r="C40" i="86"/>
  <c r="J79" i="87"/>
  <c r="C25" i="54"/>
  <c r="C25" i="80"/>
  <c r="I52" i="80"/>
  <c r="J52" i="80" s="1"/>
  <c r="I79" i="84"/>
  <c r="AD80" i="4" s="1"/>
  <c r="C25" i="82"/>
  <c r="J79" i="89"/>
  <c r="C42" i="89"/>
  <c r="C40" i="89"/>
  <c r="J79" i="88"/>
  <c r="C42" i="88"/>
  <c r="C40" i="88"/>
  <c r="C25" i="78"/>
  <c r="C25" i="67"/>
  <c r="F51" i="83"/>
  <c r="F51" i="49"/>
  <c r="F51" i="75"/>
  <c r="F52" i="83"/>
  <c r="I51" i="49"/>
  <c r="J51" i="49" s="1"/>
  <c r="I51" i="75"/>
  <c r="J51" i="75" s="1"/>
  <c r="I52" i="83"/>
  <c r="J52" i="83" s="1"/>
  <c r="I52" i="61"/>
  <c r="J52" i="61" s="1"/>
  <c r="I52" i="67"/>
  <c r="J52" i="67" s="1"/>
  <c r="I52" i="82"/>
  <c r="J52" i="82" s="1"/>
  <c r="I51" i="58"/>
  <c r="J51" i="58" s="1"/>
  <c r="F52" i="31"/>
  <c r="C27" i="4"/>
  <c r="I52" i="38"/>
  <c r="J52" i="38" s="1"/>
  <c r="C34" i="4"/>
  <c r="I52" i="46"/>
  <c r="J52" i="46" s="1"/>
  <c r="C42" i="4"/>
  <c r="F51" i="57"/>
  <c r="B53" i="4"/>
  <c r="F51" i="73"/>
  <c r="B69" i="4"/>
  <c r="F51" i="51"/>
  <c r="B47" i="4"/>
  <c r="I52" i="59"/>
  <c r="J52" i="59" s="1"/>
  <c r="C55" i="4"/>
  <c r="F52" i="33"/>
  <c r="C29" i="4"/>
  <c r="I52" i="57"/>
  <c r="J52" i="57" s="1"/>
  <c r="C53" i="4"/>
  <c r="I51" i="29"/>
  <c r="B25" i="4"/>
  <c r="F51" i="84"/>
  <c r="B80" i="4"/>
  <c r="I51" i="54"/>
  <c r="J51" i="54" s="1"/>
  <c r="B50" i="4"/>
  <c r="I51" i="79"/>
  <c r="J51" i="79" s="1"/>
  <c r="B75" i="4"/>
  <c r="F52" i="82"/>
  <c r="C78" i="4"/>
  <c r="I51" i="47"/>
  <c r="J51" i="47" s="1"/>
  <c r="B43" i="4"/>
  <c r="I52" i="54"/>
  <c r="J52" i="54" s="1"/>
  <c r="C50" i="4"/>
  <c r="I52" i="55"/>
  <c r="J52" i="55" s="1"/>
  <c r="C51" i="4"/>
  <c r="F52" i="79"/>
  <c r="C75" i="4"/>
  <c r="I52" i="41"/>
  <c r="J52" i="41" s="1"/>
  <c r="C37" i="4"/>
  <c r="I51" i="69"/>
  <c r="J51" i="69" s="1"/>
  <c r="B65" i="4"/>
  <c r="F52" i="13"/>
  <c r="C9" i="4"/>
  <c r="F51" i="63"/>
  <c r="B59" i="4"/>
  <c r="I51" i="70"/>
  <c r="J51" i="70" s="1"/>
  <c r="B66" i="4"/>
  <c r="I52" i="29"/>
  <c r="J52" i="29" s="1"/>
  <c r="C25" i="4"/>
  <c r="F51" i="27"/>
  <c r="B23" i="4"/>
  <c r="I51" i="22"/>
  <c r="J51" i="22" s="1"/>
  <c r="B18" i="4"/>
  <c r="I51" i="57"/>
  <c r="I51" i="62"/>
  <c r="J51" i="62" s="1"/>
  <c r="B58" i="4"/>
  <c r="I51" i="66"/>
  <c r="B62" i="4"/>
  <c r="F52" i="67"/>
  <c r="C63" i="4"/>
  <c r="I52" i="39"/>
  <c r="J52" i="39" s="1"/>
  <c r="C35" i="4"/>
  <c r="I51" i="65"/>
  <c r="J51" i="65" s="1"/>
  <c r="B61" i="4"/>
  <c r="F51" i="23"/>
  <c r="B19" i="4"/>
  <c r="I52" i="30"/>
  <c r="J52" i="30" s="1"/>
  <c r="C26" i="4"/>
  <c r="I51" i="18"/>
  <c r="J51" i="18" s="1"/>
  <c r="B14" i="4"/>
  <c r="F51" i="71"/>
  <c r="B67" i="4"/>
  <c r="F52" i="37"/>
  <c r="C33" i="4"/>
  <c r="I51" i="67"/>
  <c r="J51" i="67" s="1"/>
  <c r="B63" i="4"/>
  <c r="F52" i="14"/>
  <c r="C10" i="4"/>
  <c r="I51" i="38"/>
  <c r="J51" i="38" s="1"/>
  <c r="B34" i="4"/>
  <c r="I51" i="45"/>
  <c r="J51" i="45" s="1"/>
  <c r="B41" i="4"/>
  <c r="I51" i="51"/>
  <c r="J51" i="51" s="1"/>
  <c r="I52" i="58"/>
  <c r="J52" i="58" s="1"/>
  <c r="C54" i="4"/>
  <c r="I52" i="62"/>
  <c r="J52" i="62" s="1"/>
  <c r="C58" i="4"/>
  <c r="I52" i="66"/>
  <c r="J52" i="66" s="1"/>
  <c r="C62" i="4"/>
  <c r="F52" i="75"/>
  <c r="C71" i="4"/>
  <c r="F51" i="33"/>
  <c r="B29" i="4"/>
  <c r="F52" i="45"/>
  <c r="C41" i="4"/>
  <c r="I51" i="17"/>
  <c r="J51" i="17" s="1"/>
  <c r="B13" i="4"/>
  <c r="I52" i="53"/>
  <c r="J52" i="53" s="1"/>
  <c r="C49" i="4"/>
  <c r="F51" i="42"/>
  <c r="B38" i="4"/>
  <c r="F52" i="73"/>
  <c r="C69" i="4"/>
  <c r="I51" i="83"/>
  <c r="J51" i="83" s="1"/>
  <c r="B79" i="4"/>
  <c r="F52" i="17"/>
  <c r="C13" i="4"/>
  <c r="F51" i="19"/>
  <c r="B15" i="4"/>
  <c r="F52" i="51"/>
  <c r="C47" i="4"/>
  <c r="F51" i="37"/>
  <c r="B33" i="4"/>
  <c r="I52" i="74"/>
  <c r="J52" i="74" s="1"/>
  <c r="C70" i="4"/>
  <c r="F51" i="78"/>
  <c r="B74" i="4"/>
  <c r="I51" i="82"/>
  <c r="J51" i="82" s="1"/>
  <c r="B78" i="4"/>
  <c r="F51" i="43"/>
  <c r="B39" i="4"/>
  <c r="I51" i="55"/>
  <c r="J51" i="55" s="1"/>
  <c r="B51" i="4"/>
  <c r="I52" i="45"/>
  <c r="J52" i="45" s="1"/>
  <c r="F52" i="78"/>
  <c r="C74" i="4"/>
  <c r="I51" i="80"/>
  <c r="B76" i="4"/>
  <c r="C25" i="84"/>
  <c r="C80" i="4"/>
  <c r="I51" i="14"/>
  <c r="J51" i="14" s="1"/>
  <c r="B10" i="4"/>
  <c r="F51" i="21"/>
  <c r="B17" i="4"/>
  <c r="I51" i="12"/>
  <c r="J51" i="12" s="1"/>
  <c r="B8" i="4"/>
  <c r="I51" i="25"/>
  <c r="J51" i="25" s="1"/>
  <c r="B21" i="4"/>
  <c r="F51" i="26"/>
  <c r="B22" i="4"/>
  <c r="F51" i="34"/>
  <c r="B30" i="4"/>
  <c r="I51" i="35"/>
  <c r="B31" i="4"/>
  <c r="I52" i="12"/>
  <c r="J52" i="12" s="1"/>
  <c r="C8" i="4"/>
  <c r="F52" i="22"/>
  <c r="C18" i="4"/>
  <c r="I51" i="31"/>
  <c r="J51" i="31" s="1"/>
  <c r="B27" i="4"/>
  <c r="F51" i="46"/>
  <c r="B42" i="4"/>
  <c r="F51" i="50"/>
  <c r="F51" i="15"/>
  <c r="B11" i="4"/>
  <c r="F52" i="25"/>
  <c r="C21" i="4"/>
  <c r="F51" i="30"/>
  <c r="B26" i="4"/>
  <c r="F52" i="34"/>
  <c r="C30" i="4"/>
  <c r="I52" i="35"/>
  <c r="J52" i="35" s="1"/>
  <c r="C31" i="4"/>
  <c r="I51" i="39"/>
  <c r="B35" i="4"/>
  <c r="I51" i="41"/>
  <c r="B37" i="4"/>
  <c r="I51" i="50"/>
  <c r="J51" i="50" s="1"/>
  <c r="F52" i="69"/>
  <c r="I51" i="74"/>
  <c r="J51" i="74" s="1"/>
  <c r="F51" i="74"/>
  <c r="J51" i="84"/>
  <c r="J51" i="78"/>
  <c r="C25" i="79"/>
  <c r="F52" i="84"/>
  <c r="I52" i="71"/>
  <c r="J52" i="71" s="1"/>
  <c r="F52" i="71"/>
  <c r="I52" i="78"/>
  <c r="J52" i="78" s="1"/>
  <c r="F51" i="79"/>
  <c r="I52" i="33"/>
  <c r="J52" i="33" s="1"/>
  <c r="C25" i="47"/>
  <c r="F52" i="53"/>
  <c r="F52" i="57"/>
  <c r="I51" i="27"/>
  <c r="J51" i="27" s="1"/>
  <c r="F52" i="59"/>
  <c r="C25" i="33"/>
  <c r="I51" i="34"/>
  <c r="J51" i="34" s="1"/>
  <c r="F51" i="69"/>
  <c r="F51" i="82"/>
  <c r="I52" i="34"/>
  <c r="J52" i="34" s="1"/>
  <c r="C25" i="46"/>
  <c r="C25" i="49"/>
  <c r="F51" i="54"/>
  <c r="F51" i="62"/>
  <c r="C25" i="34"/>
  <c r="I52" i="73"/>
  <c r="J52" i="73" s="1"/>
  <c r="I51" i="59"/>
  <c r="F51" i="59"/>
  <c r="I52" i="65"/>
  <c r="J52" i="65" s="1"/>
  <c r="C25" i="65"/>
  <c r="C25" i="70"/>
  <c r="I52" i="70"/>
  <c r="J52" i="70" s="1"/>
  <c r="F52" i="70"/>
  <c r="C25" i="21"/>
  <c r="I51" i="37"/>
  <c r="J51" i="37" s="1"/>
  <c r="C25" i="43"/>
  <c r="I51" i="46"/>
  <c r="F51" i="55"/>
  <c r="F51" i="66"/>
  <c r="C25" i="55"/>
  <c r="C25" i="59"/>
  <c r="I52" i="63"/>
  <c r="C25" i="63"/>
  <c r="C25" i="66"/>
  <c r="C25" i="23"/>
  <c r="F52" i="46"/>
  <c r="I52" i="47"/>
  <c r="J52" i="47" s="1"/>
  <c r="I52" i="51"/>
  <c r="J52" i="51" s="1"/>
  <c r="C25" i="27"/>
  <c r="F52" i="41"/>
  <c r="F52" i="55"/>
  <c r="C25" i="19"/>
  <c r="I52" i="31"/>
  <c r="J52" i="31" s="1"/>
  <c r="F52" i="38"/>
  <c r="C25" i="45"/>
  <c r="F51" i="61"/>
  <c r="I51" i="61"/>
  <c r="I51" i="21"/>
  <c r="J51" i="21" s="1"/>
  <c r="C25" i="26"/>
  <c r="I51" i="43"/>
  <c r="J51" i="43" s="1"/>
  <c r="F51" i="45"/>
  <c r="F52" i="49"/>
  <c r="F52" i="65"/>
  <c r="C25" i="50"/>
  <c r="F52" i="50"/>
  <c r="I52" i="50"/>
  <c r="J52" i="50" s="1"/>
  <c r="I52" i="25"/>
  <c r="J52" i="25" s="1"/>
  <c r="F52" i="30"/>
  <c r="C25" i="31"/>
  <c r="I52" i="49"/>
  <c r="J52" i="49" s="1"/>
  <c r="C25" i="51"/>
  <c r="I51" i="53"/>
  <c r="F51" i="53"/>
  <c r="C25" i="61"/>
  <c r="F52" i="61"/>
  <c r="C25" i="30"/>
  <c r="I51" i="33"/>
  <c r="F52" i="39"/>
  <c r="F52" i="47"/>
  <c r="C25" i="25"/>
  <c r="F51" i="29"/>
  <c r="C25" i="53"/>
  <c r="F52" i="54"/>
  <c r="F51" i="58"/>
  <c r="C25" i="58"/>
  <c r="F52" i="63"/>
  <c r="C25" i="57"/>
  <c r="J51" i="71"/>
  <c r="C25" i="62"/>
  <c r="F51" i="65"/>
  <c r="C25" i="69"/>
  <c r="I52" i="69"/>
  <c r="J52" i="69" s="1"/>
  <c r="C25" i="71"/>
  <c r="I51" i="73"/>
  <c r="C25" i="73"/>
  <c r="F52" i="74"/>
  <c r="C25" i="75"/>
  <c r="I52" i="75"/>
  <c r="F51" i="67"/>
  <c r="J51" i="30"/>
  <c r="F52" i="26"/>
  <c r="C25" i="29"/>
  <c r="F51" i="38"/>
  <c r="C25" i="41"/>
  <c r="I52" i="42"/>
  <c r="J52" i="42" s="1"/>
  <c r="C25" i="42"/>
  <c r="I52" i="26"/>
  <c r="J52" i="26" s="1"/>
  <c r="F52" i="29"/>
  <c r="I52" i="21"/>
  <c r="J52" i="21" s="1"/>
  <c r="I52" i="27"/>
  <c r="J52" i="27" s="1"/>
  <c r="F51" i="31"/>
  <c r="F51" i="41"/>
  <c r="I52" i="17"/>
  <c r="J52" i="17" s="1"/>
  <c r="J51" i="42"/>
  <c r="F52" i="43"/>
  <c r="C25" i="22"/>
  <c r="I52" i="22"/>
  <c r="J52" i="22" s="1"/>
  <c r="I51" i="23"/>
  <c r="J51" i="23" s="1"/>
  <c r="F52" i="42"/>
  <c r="I52" i="43"/>
  <c r="F51" i="25"/>
  <c r="I51" i="26"/>
  <c r="J51" i="26" s="1"/>
  <c r="C25" i="38"/>
  <c r="C25" i="39"/>
  <c r="F51" i="39"/>
  <c r="C25" i="35"/>
  <c r="C25" i="37"/>
  <c r="I52" i="37"/>
  <c r="J52" i="37" s="1"/>
  <c r="I51" i="13"/>
  <c r="J51" i="13" s="1"/>
  <c r="C25" i="13"/>
  <c r="I52" i="18"/>
  <c r="J52" i="18" s="1"/>
  <c r="C25" i="18"/>
  <c r="F52" i="23"/>
  <c r="C25" i="17"/>
  <c r="I52" i="23"/>
  <c r="F52" i="21"/>
  <c r="F52" i="27"/>
  <c r="I51" i="19"/>
  <c r="J51" i="19" s="1"/>
  <c r="F51" i="18"/>
  <c r="I52" i="19"/>
  <c r="J52" i="19" s="1"/>
  <c r="I51" i="15"/>
  <c r="J51" i="15" s="1"/>
  <c r="F51" i="17"/>
  <c r="F52" i="18"/>
  <c r="I52" i="14"/>
  <c r="J52" i="14" s="1"/>
  <c r="F52" i="19"/>
  <c r="I52" i="15"/>
  <c r="J52" i="15" s="1"/>
  <c r="F52" i="15"/>
  <c r="I52" i="13"/>
  <c r="J52" i="13" s="1"/>
  <c r="C25" i="14"/>
  <c r="F51" i="14"/>
  <c r="F51" i="13"/>
  <c r="F52" i="12"/>
  <c r="F51" i="12"/>
  <c r="C79" i="1"/>
  <c r="I57" i="1"/>
  <c r="I71" i="1"/>
  <c r="J71" i="1" s="1"/>
  <c r="F71" i="1"/>
  <c r="C71" i="1"/>
  <c r="K3" i="1"/>
  <c r="C49" i="1"/>
  <c r="C28" i="1"/>
  <c r="C31" i="1"/>
  <c r="C30" i="1"/>
  <c r="C38" i="1"/>
  <c r="C33" i="1"/>
  <c r="C27" i="1"/>
  <c r="C26" i="1"/>
  <c r="C25" i="1"/>
  <c r="C24" i="1"/>
  <c r="C22" i="1"/>
  <c r="C14" i="1"/>
  <c r="C9" i="1"/>
  <c r="C5" i="1"/>
  <c r="C2" i="1"/>
  <c r="E1" i="1"/>
  <c r="I79" i="80" l="1"/>
  <c r="AD76" i="4" s="1"/>
  <c r="C40" i="84"/>
  <c r="I79" i="30"/>
  <c r="AD26" i="4" s="1"/>
  <c r="I79" i="29"/>
  <c r="AD25" i="4" s="1"/>
  <c r="C42" i="84"/>
  <c r="J79" i="84"/>
  <c r="I79" i="67"/>
  <c r="AD63" i="4" s="1"/>
  <c r="J51" i="29"/>
  <c r="I79" i="39"/>
  <c r="AD35" i="4" s="1"/>
  <c r="I79" i="37"/>
  <c r="AD33" i="4" s="1"/>
  <c r="I79" i="57"/>
  <c r="AD53" i="4" s="1"/>
  <c r="I79" i="82"/>
  <c r="AD78" i="4" s="1"/>
  <c r="I79" i="33"/>
  <c r="AD29" i="4" s="1"/>
  <c r="I79" i="45"/>
  <c r="AD41" i="4" s="1"/>
  <c r="I79" i="74"/>
  <c r="AD70" i="4" s="1"/>
  <c r="I79" i="66"/>
  <c r="AD62" i="4" s="1"/>
  <c r="J51" i="80"/>
  <c r="I79" i="58"/>
  <c r="AD54" i="4" s="1"/>
  <c r="I79" i="41"/>
  <c r="AD37" i="4" s="1"/>
  <c r="J51" i="66"/>
  <c r="I79" i="35"/>
  <c r="AD31" i="4" s="1"/>
  <c r="I79" i="42"/>
  <c r="AD38" i="4" s="1"/>
  <c r="I79" i="83"/>
  <c r="AD79" i="4" s="1"/>
  <c r="I79" i="34"/>
  <c r="AD30" i="4" s="1"/>
  <c r="I79" i="54"/>
  <c r="AD50" i="4" s="1"/>
  <c r="J51" i="39"/>
  <c r="J51" i="35"/>
  <c r="I79" i="55"/>
  <c r="AD51" i="4" s="1"/>
  <c r="I79" i="79"/>
  <c r="AD75" i="4" s="1"/>
  <c r="J51" i="33"/>
  <c r="I79" i="38"/>
  <c r="AD34" i="4" s="1"/>
  <c r="I79" i="71"/>
  <c r="AD67" i="4" s="1"/>
  <c r="J51" i="41"/>
  <c r="I79" i="12"/>
  <c r="AD8" i="4" s="1"/>
  <c r="J51" i="57"/>
  <c r="I79" i="62"/>
  <c r="AD58" i="4" s="1"/>
  <c r="I79" i="69"/>
  <c r="AD65" i="4" s="1"/>
  <c r="I79" i="65"/>
  <c r="AD61" i="4" s="1"/>
  <c r="I79" i="22"/>
  <c r="AD18" i="4" s="1"/>
  <c r="I79" i="31"/>
  <c r="AD27" i="4" s="1"/>
  <c r="I79" i="14"/>
  <c r="I79" i="78"/>
  <c r="AD74" i="4" s="1"/>
  <c r="I79" i="47"/>
  <c r="AD43" i="4" s="1"/>
  <c r="I79" i="61"/>
  <c r="AD57" i="4" s="1"/>
  <c r="J51" i="61"/>
  <c r="I79" i="50"/>
  <c r="AD46" i="4" s="1"/>
  <c r="I79" i="21"/>
  <c r="C40" i="21" s="1"/>
  <c r="J52" i="75"/>
  <c r="I79" i="75"/>
  <c r="AD71" i="4" s="1"/>
  <c r="J51" i="53"/>
  <c r="I79" i="53"/>
  <c r="AD49" i="4" s="1"/>
  <c r="I79" i="70"/>
  <c r="AD66" i="4" s="1"/>
  <c r="I79" i="51"/>
  <c r="AD47" i="4" s="1"/>
  <c r="I79" i="46"/>
  <c r="AD42" i="4" s="1"/>
  <c r="J51" i="46"/>
  <c r="I79" i="25"/>
  <c r="AD21" i="4" s="1"/>
  <c r="I79" i="73"/>
  <c r="AD69" i="4" s="1"/>
  <c r="J51" i="73"/>
  <c r="I79" i="59"/>
  <c r="AD55" i="4" s="1"/>
  <c r="J51" i="59"/>
  <c r="I79" i="17"/>
  <c r="AD13" i="4" s="1"/>
  <c r="I79" i="49"/>
  <c r="AD45" i="4" s="1"/>
  <c r="I79" i="63"/>
  <c r="AD59" i="4" s="1"/>
  <c r="J52" i="63"/>
  <c r="I79" i="18"/>
  <c r="I79" i="26"/>
  <c r="J52" i="43"/>
  <c r="I79" i="43"/>
  <c r="AD39" i="4" s="1"/>
  <c r="J79" i="30"/>
  <c r="I79" i="27"/>
  <c r="J52" i="23"/>
  <c r="I79" i="23"/>
  <c r="AD19" i="4" s="1"/>
  <c r="I79" i="13"/>
  <c r="AD9" i="4" s="1"/>
  <c r="I79" i="19"/>
  <c r="AD15" i="4" s="1"/>
  <c r="I79" i="15"/>
  <c r="AD11" i="4" s="1"/>
  <c r="E12" i="7"/>
  <c r="J57" i="1"/>
  <c r="E14" i="7"/>
  <c r="C40" i="30" l="1"/>
  <c r="C42" i="80"/>
  <c r="J79" i="80"/>
  <c r="C40" i="80"/>
  <c r="C40" i="31"/>
  <c r="J79" i="31"/>
  <c r="C42" i="30"/>
  <c r="J79" i="29"/>
  <c r="C40" i="67"/>
  <c r="C42" i="29"/>
  <c r="C40" i="29"/>
  <c r="C42" i="67"/>
  <c r="J79" i="67"/>
  <c r="C42" i="79"/>
  <c r="C42" i="39"/>
  <c r="C42" i="37"/>
  <c r="C40" i="54"/>
  <c r="J79" i="54"/>
  <c r="C42" i="62"/>
  <c r="C40" i="58"/>
  <c r="C40" i="39"/>
  <c r="J79" i="57"/>
  <c r="C42" i="33"/>
  <c r="C42" i="57"/>
  <c r="C42" i="31"/>
  <c r="J79" i="39"/>
  <c r="C40" i="57"/>
  <c r="C42" i="35"/>
  <c r="J79" i="47"/>
  <c r="J79" i="33"/>
  <c r="C40" i="35"/>
  <c r="C40" i="33"/>
  <c r="J79" i="62"/>
  <c r="C42" i="82"/>
  <c r="J79" i="37"/>
  <c r="C40" i="37"/>
  <c r="C40" i="62"/>
  <c r="C40" i="45"/>
  <c r="C40" i="82"/>
  <c r="J79" i="45"/>
  <c r="J79" i="82"/>
  <c r="J79" i="74"/>
  <c r="C42" i="45"/>
  <c r="C40" i="74"/>
  <c r="C40" i="79"/>
  <c r="C42" i="74"/>
  <c r="J79" i="69"/>
  <c r="J79" i="66"/>
  <c r="C40" i="41"/>
  <c r="C40" i="66"/>
  <c r="J79" i="65"/>
  <c r="C42" i="66"/>
  <c r="C42" i="41"/>
  <c r="C40" i="65"/>
  <c r="C42" i="55"/>
  <c r="C40" i="17"/>
  <c r="C42" i="69"/>
  <c r="J79" i="41"/>
  <c r="C42" i="54"/>
  <c r="C40" i="47"/>
  <c r="C42" i="47"/>
  <c r="J79" i="34"/>
  <c r="C42" i="34"/>
  <c r="C40" i="42"/>
  <c r="C40" i="12"/>
  <c r="C40" i="34"/>
  <c r="C42" i="42"/>
  <c r="J79" i="35"/>
  <c r="J79" i="58"/>
  <c r="J79" i="12"/>
  <c r="J79" i="42"/>
  <c r="C42" i="58"/>
  <c r="C40" i="13"/>
  <c r="C42" i="83"/>
  <c r="C40" i="83"/>
  <c r="C42" i="17"/>
  <c r="J79" i="83"/>
  <c r="J79" i="17"/>
  <c r="J79" i="71"/>
  <c r="C42" i="65"/>
  <c r="C40" i="71"/>
  <c r="C42" i="25"/>
  <c r="J79" i="55"/>
  <c r="C42" i="71"/>
  <c r="C40" i="25"/>
  <c r="C42" i="26"/>
  <c r="AD22" i="4"/>
  <c r="C40" i="55"/>
  <c r="C40" i="69"/>
  <c r="J79" i="14"/>
  <c r="AD10" i="4"/>
  <c r="J79" i="21"/>
  <c r="AD17" i="4"/>
  <c r="J79" i="38"/>
  <c r="C42" i="38"/>
  <c r="C40" i="38"/>
  <c r="C42" i="22"/>
  <c r="C40" i="22"/>
  <c r="J79" i="27"/>
  <c r="AD23" i="4"/>
  <c r="J79" i="79"/>
  <c r="J79" i="25"/>
  <c r="J79" i="22"/>
  <c r="C40" i="18"/>
  <c r="AD14" i="4"/>
  <c r="C42" i="21"/>
  <c r="C40" i="27"/>
  <c r="C42" i="13"/>
  <c r="J79" i="13"/>
  <c r="C40" i="14"/>
  <c r="C42" i="14"/>
  <c r="C42" i="78"/>
  <c r="J79" i="78"/>
  <c r="C40" i="78"/>
  <c r="J79" i="53"/>
  <c r="C42" i="53"/>
  <c r="C40" i="53"/>
  <c r="J79" i="46"/>
  <c r="C42" i="46"/>
  <c r="C40" i="46"/>
  <c r="J79" i="49"/>
  <c r="C40" i="49"/>
  <c r="C42" i="49"/>
  <c r="C42" i="61"/>
  <c r="J79" i="61"/>
  <c r="C40" i="61"/>
  <c r="C42" i="27"/>
  <c r="C42" i="75"/>
  <c r="C40" i="75"/>
  <c r="J79" i="75"/>
  <c r="C40" i="70"/>
  <c r="C42" i="70"/>
  <c r="J79" i="70"/>
  <c r="C42" i="59"/>
  <c r="J79" i="59"/>
  <c r="C40" i="59"/>
  <c r="C42" i="63"/>
  <c r="J79" i="63"/>
  <c r="C40" i="63"/>
  <c r="J79" i="73"/>
  <c r="C42" i="73"/>
  <c r="C40" i="73"/>
  <c r="C42" i="51"/>
  <c r="C40" i="51"/>
  <c r="J79" i="51"/>
  <c r="C42" i="50"/>
  <c r="C40" i="50"/>
  <c r="J79" i="50"/>
  <c r="C42" i="18"/>
  <c r="J79" i="26"/>
  <c r="J79" i="18"/>
  <c r="C40" i="26"/>
  <c r="C42" i="43"/>
  <c r="C40" i="43"/>
  <c r="J79" i="43"/>
  <c r="C40" i="23"/>
  <c r="J79" i="23"/>
  <c r="C42" i="23"/>
  <c r="J79" i="19"/>
  <c r="C42" i="19"/>
  <c r="C40" i="19"/>
  <c r="J79" i="15"/>
  <c r="C42" i="15"/>
  <c r="E15" i="7"/>
  <c r="G18" i="1" l="1"/>
  <c r="C18" i="1"/>
  <c r="K17" i="1"/>
  <c r="G17" i="1"/>
  <c r="C17" i="1"/>
  <c r="G16" i="1"/>
  <c r="C16" i="1"/>
  <c r="K6" i="1"/>
  <c r="E12" i="1"/>
  <c r="K11" i="1"/>
  <c r="C12" i="1"/>
  <c r="I11" i="1"/>
  <c r="G11" i="1"/>
  <c r="E11" i="1"/>
  <c r="C11" i="1"/>
  <c r="K10" i="1"/>
  <c r="C10" i="1"/>
  <c r="C7" i="1"/>
  <c r="I6" i="1"/>
  <c r="G6" i="1"/>
  <c r="E6" i="1"/>
  <c r="C6" i="1"/>
  <c r="G3" i="1"/>
  <c r="C3" i="1"/>
  <c r="I78" i="1" l="1"/>
  <c r="J78" i="1" s="1"/>
  <c r="I77" i="1"/>
  <c r="J77" i="1" s="1"/>
  <c r="I76" i="1"/>
  <c r="J76" i="1" s="1"/>
  <c r="I75" i="1"/>
  <c r="J75" i="1" s="1"/>
  <c r="I74" i="1"/>
  <c r="J74" i="1" s="1"/>
  <c r="I73" i="1"/>
  <c r="J73" i="1" s="1"/>
  <c r="I72" i="1"/>
  <c r="J72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J59" i="1" s="1"/>
  <c r="I58" i="1"/>
  <c r="J58" i="1" s="1"/>
  <c r="I56" i="1"/>
  <c r="J56" i="1" s="1"/>
  <c r="I55" i="1"/>
  <c r="J55" i="1" s="1"/>
  <c r="I54" i="1"/>
  <c r="J54" i="1" s="1"/>
  <c r="I53" i="1"/>
  <c r="J53" i="1" s="1"/>
  <c r="I52" i="1"/>
  <c r="J52" i="1" s="1"/>
  <c r="I51" i="1"/>
  <c r="J51" i="1" s="1"/>
  <c r="F58" i="1"/>
  <c r="C58" i="1"/>
  <c r="F78" i="1"/>
  <c r="F77" i="1"/>
  <c r="F76" i="1"/>
  <c r="F75" i="1"/>
  <c r="F74" i="1"/>
  <c r="F73" i="1"/>
  <c r="F72" i="1"/>
  <c r="F70" i="1"/>
  <c r="F69" i="1"/>
  <c r="F68" i="1"/>
  <c r="F67" i="1"/>
  <c r="F65" i="1"/>
  <c r="F66" i="1"/>
  <c r="F64" i="1"/>
  <c r="F63" i="1"/>
  <c r="F62" i="1"/>
  <c r="F61" i="1"/>
  <c r="F60" i="1"/>
  <c r="F59" i="1"/>
  <c r="F57" i="1"/>
  <c r="F56" i="1"/>
  <c r="F55" i="1"/>
  <c r="F54" i="1"/>
  <c r="F53" i="1"/>
  <c r="F52" i="1"/>
  <c r="F51" i="1"/>
  <c r="C76" i="1"/>
  <c r="C75" i="1"/>
  <c r="C74" i="1"/>
  <c r="C78" i="1"/>
  <c r="C77" i="1"/>
  <c r="C70" i="1"/>
  <c r="C69" i="1"/>
  <c r="C68" i="1"/>
  <c r="C67" i="1"/>
  <c r="C63" i="1"/>
  <c r="C62" i="1"/>
  <c r="C61" i="1"/>
  <c r="C60" i="1"/>
  <c r="C59" i="1"/>
  <c r="C66" i="1"/>
  <c r="C65" i="1"/>
  <c r="C64" i="1"/>
  <c r="C56" i="1"/>
  <c r="C55" i="1"/>
  <c r="C54" i="1"/>
  <c r="C53" i="1"/>
  <c r="C52" i="1"/>
  <c r="C51" i="1"/>
  <c r="C73" i="1"/>
  <c r="C72" i="1"/>
  <c r="I79" i="1" l="1"/>
  <c r="AD7" i="4" s="1"/>
  <c r="C42" i="1" l="1"/>
  <c r="J79" i="1"/>
  <c r="C40" i="1"/>
  <c r="K17" i="12"/>
  <c r="C76" i="12" s="1"/>
  <c r="E12" i="12"/>
  <c r="C70" i="12" s="1"/>
  <c r="E11" i="12"/>
  <c r="C65" i="12" s="1"/>
  <c r="C17" i="12"/>
  <c r="C74" i="12" s="1"/>
  <c r="C5" i="12"/>
  <c r="K6" i="12"/>
  <c r="G11" i="12"/>
  <c r="C66" i="12" s="1"/>
  <c r="C2" i="12"/>
  <c r="C79" i="12"/>
  <c r="I10" i="12"/>
  <c r="C62" i="12" s="1"/>
  <c r="C42" i="12"/>
  <c r="C18" i="12"/>
  <c r="C77" i="12" s="1"/>
  <c r="C14" i="12"/>
  <c r="I11" i="12"/>
  <c r="C67" i="12" s="1"/>
  <c r="I6" i="12"/>
  <c r="C56" i="12" s="1"/>
  <c r="C26" i="12"/>
  <c r="C16" i="12"/>
  <c r="C72" i="12" s="1"/>
  <c r="C3" i="12"/>
  <c r="C51" i="12" s="1"/>
  <c r="G10" i="12"/>
  <c r="C61" i="12" s="1"/>
  <c r="K10" i="12"/>
  <c r="C63" i="12" s="1"/>
  <c r="C11" i="12"/>
  <c r="C64" i="12" s="1"/>
  <c r="G33" i="12"/>
  <c r="C24" i="12"/>
  <c r="C25" i="12"/>
  <c r="G6" i="12"/>
  <c r="C55" i="12" s="1"/>
  <c r="K11" i="12"/>
  <c r="C69" i="12" s="1"/>
  <c r="C7" i="12"/>
  <c r="C58" i="12" s="1"/>
  <c r="C49" i="12"/>
  <c r="C22" i="12"/>
  <c r="E10" i="12"/>
  <c r="C60" i="12" s="1"/>
  <c r="G17" i="12"/>
  <c r="C75" i="12" s="1"/>
  <c r="C31" i="12"/>
  <c r="C20" i="12"/>
  <c r="C9" i="12"/>
  <c r="C30" i="12"/>
  <c r="E6" i="12"/>
  <c r="C54" i="12" s="1"/>
  <c r="C27" i="12"/>
  <c r="C38" i="12"/>
  <c r="K3" i="12"/>
  <c r="C6" i="12"/>
  <c r="C53" i="12" s="1"/>
  <c r="G16" i="12"/>
  <c r="C73" i="12" s="1"/>
  <c r="C28" i="12"/>
  <c r="E1" i="12"/>
  <c r="C10" i="12"/>
  <c r="C59" i="12" s="1"/>
  <c r="C33" i="12"/>
  <c r="G3" i="12"/>
  <c r="C52" i="12" s="1"/>
  <c r="C12" i="12"/>
  <c r="C68" i="12" s="1"/>
  <c r="G18" i="12"/>
  <c r="C78" i="12" s="1"/>
  <c r="C40" i="15"/>
  <c r="J73" i="15"/>
  <c r="J67" i="15"/>
  <c r="J61" i="15"/>
  <c r="J70" i="15"/>
  <c r="J65" i="15"/>
  <c r="J68" i="15"/>
  <c r="J77" i="15"/>
  <c r="J62" i="15"/>
  <c r="J76" i="15"/>
  <c r="J58" i="15"/>
  <c r="J71" i="15"/>
  <c r="C25" i="15"/>
  <c r="J64" i="15"/>
  <c r="J59" i="15"/>
  <c r="J54" i="15"/>
  <c r="C10" i="15"/>
  <c r="C59" i="15" s="1"/>
  <c r="C14" i="15"/>
  <c r="C79" i="15"/>
  <c r="G3" i="15"/>
  <c r="C52" i="15" s="1"/>
  <c r="C17" i="15"/>
  <c r="C74" i="15" s="1"/>
  <c r="J55" i="15"/>
  <c r="C5" i="15"/>
  <c r="C33" i="15"/>
  <c r="J75" i="15"/>
  <c r="C6" i="15"/>
  <c r="C53" i="15" s="1"/>
  <c r="G33" i="15"/>
  <c r="E11" i="15"/>
  <c r="C65" i="15" s="1"/>
  <c r="J56" i="15"/>
  <c r="J66" i="15"/>
  <c r="G11" i="15"/>
  <c r="C66" i="15" s="1"/>
  <c r="G18" i="15"/>
  <c r="C78" i="15" s="1"/>
  <c r="E1" i="15"/>
  <c r="K11" i="15"/>
  <c r="C69" i="15" s="1"/>
  <c r="J72" i="15"/>
  <c r="C2" i="15"/>
  <c r="C7" i="15"/>
  <c r="C58" i="15" s="1"/>
  <c r="C12" i="15"/>
  <c r="C68" i="15" s="1"/>
  <c r="C24" i="15"/>
  <c r="J53" i="15"/>
  <c r="C27" i="15"/>
  <c r="E10" i="15"/>
  <c r="C60" i="15" s="1"/>
  <c r="K3" i="15"/>
  <c r="I10" i="15"/>
  <c r="C62" i="15" s="1"/>
  <c r="C31" i="15"/>
  <c r="K10" i="15"/>
  <c r="C63" i="15" s="1"/>
  <c r="G17" i="15"/>
  <c r="C75" i="15" s="1"/>
  <c r="J60" i="15"/>
  <c r="C11" i="15"/>
  <c r="C64" i="15" s="1"/>
  <c r="K17" i="15"/>
  <c r="C76" i="15" s="1"/>
  <c r="E6" i="15"/>
  <c r="C54" i="15" s="1"/>
  <c r="C18" i="15"/>
  <c r="C77" i="15" s="1"/>
  <c r="C38" i="15"/>
  <c r="G6" i="15"/>
  <c r="C55" i="15" s="1"/>
  <c r="C49" i="15"/>
  <c r="I6" i="15"/>
  <c r="C56" i="15" s="1"/>
  <c r="I11" i="15"/>
  <c r="C67" i="15" s="1"/>
  <c r="C20" i="15"/>
  <c r="C22" i="15"/>
  <c r="C3" i="15"/>
  <c r="C51" i="15" s="1"/>
  <c r="C9" i="15"/>
  <c r="E12" i="15"/>
  <c r="C70" i="15" s="1"/>
  <c r="C26" i="15"/>
  <c r="J63" i="15"/>
  <c r="J78" i="15"/>
  <c r="C16" i="15"/>
  <c r="C72" i="15" s="1"/>
  <c r="C28" i="15"/>
  <c r="J69" i="15"/>
  <c r="G10" i="15"/>
  <c r="C61" i="15" s="1"/>
  <c r="G16" i="15"/>
  <c r="C73" i="15" s="1"/>
  <c r="C30" i="15"/>
</calcChain>
</file>

<file path=xl/sharedStrings.xml><?xml version="1.0" encoding="utf-8"?>
<sst xmlns="http://schemas.openxmlformats.org/spreadsheetml/2006/main" count="723" uniqueCount="292">
  <si>
    <t>Deutsch</t>
  </si>
  <si>
    <t>Randonnée T1 à T3</t>
  </si>
  <si>
    <t>Nein / Non / No</t>
  </si>
  <si>
    <t xml:space="preserve">Coordonnées et altitudes de la randonnée - du point de départ au point d'arrivée </t>
  </si>
  <si>
    <t>T3</t>
  </si>
  <si>
    <t>Organisation</t>
  </si>
  <si>
    <t>Nombre de jours</t>
  </si>
  <si>
    <t>Randonnée en raquettes à neige</t>
  </si>
  <si>
    <t>WT3</t>
  </si>
  <si>
    <t/>
  </si>
  <si>
    <t>Nombre total de randonnées effectuées</t>
  </si>
  <si>
    <t>Nombre de jours randonnée de stage T1 à T3</t>
  </si>
  <si>
    <t xml:space="preserve">Décision : </t>
  </si>
  <si>
    <t>Expérience suffisante</t>
  </si>
  <si>
    <t>Date Décision</t>
  </si>
  <si>
    <t>Membre Comex</t>
  </si>
  <si>
    <t>B van Doorn</t>
  </si>
  <si>
    <t>Si décision négative, revue du contrôle par un autre membre de la Comex</t>
  </si>
  <si>
    <t>Décision revue par</t>
  </si>
  <si>
    <t>Date Revue</t>
  </si>
  <si>
    <t>Si dérogation: Motif de la dérogation</t>
  </si>
  <si>
    <t>Type de randonnée F</t>
  </si>
  <si>
    <t>Langue</t>
  </si>
  <si>
    <t>Français</t>
  </si>
  <si>
    <t>ID</t>
  </si>
  <si>
    <t>Nr. der Wanderung</t>
  </si>
  <si>
    <t>No de la randonnée</t>
  </si>
  <si>
    <t>Numero del tour</t>
  </si>
  <si>
    <t>nom_cand</t>
  </si>
  <si>
    <t>Nom candidat (e)</t>
  </si>
  <si>
    <t>Nome del candidato</t>
  </si>
  <si>
    <t>prenom_cand</t>
  </si>
  <si>
    <t>Prénom  candidat (e)</t>
  </si>
  <si>
    <t>Cognome del candidato</t>
  </si>
  <si>
    <t>date_rando</t>
  </si>
  <si>
    <t>Datum der Wanderung</t>
  </si>
  <si>
    <t>Date de la randonnée</t>
  </si>
  <si>
    <t>Data della corsa</t>
  </si>
  <si>
    <t>Case oui/non</t>
  </si>
  <si>
    <t>type_rando</t>
  </si>
  <si>
    <t>Type de randonnée</t>
  </si>
  <si>
    <t>Tipo di corsa</t>
  </si>
  <si>
    <t>Stage</t>
  </si>
  <si>
    <t>Est-ce une randonnée de stage ?</t>
  </si>
  <si>
    <t>Si tratta di un'uscita di allenamento?</t>
  </si>
  <si>
    <t>È un trekking?</t>
  </si>
  <si>
    <t>Nb_jours</t>
  </si>
  <si>
    <t>Numero di giorni</t>
  </si>
  <si>
    <t>Desc_rando</t>
  </si>
  <si>
    <t>Description de la randonnée</t>
  </si>
  <si>
    <t>Descrizione del percorso</t>
  </si>
  <si>
    <t>Difficulté été</t>
  </si>
  <si>
    <t>coo_dep</t>
  </si>
  <si>
    <t xml:space="preserve">Coordonnée du point de départ </t>
  </si>
  <si>
    <t xml:space="preserve">Punto di partenza </t>
  </si>
  <si>
    <t>T1</t>
  </si>
  <si>
    <t>coo_int_all</t>
  </si>
  <si>
    <t>Coordonnée intermédiaire aller</t>
  </si>
  <si>
    <t>Coordinate del percorso intermedio</t>
  </si>
  <si>
    <t>T2</t>
  </si>
  <si>
    <t>coo_culmi</t>
  </si>
  <si>
    <t>Coordonnée point culminant</t>
  </si>
  <si>
    <t>Coordinata del punto più alto</t>
  </si>
  <si>
    <t>coo_int_ret</t>
  </si>
  <si>
    <t>Coordonnée intermédiaire retour</t>
  </si>
  <si>
    <t>Coordinata del percorso intermedio di ritorno</t>
  </si>
  <si>
    <t>coo_arriv</t>
  </si>
  <si>
    <t>Coordonnée du point d'arrivée</t>
  </si>
  <si>
    <t>Coordinata del punto di arrivo</t>
  </si>
  <si>
    <t>Difficulté Hiver</t>
  </si>
  <si>
    <t>distance</t>
  </si>
  <si>
    <t>Distance en km</t>
  </si>
  <si>
    <t>Distanza in km</t>
  </si>
  <si>
    <t>WT1</t>
  </si>
  <si>
    <t>D+</t>
  </si>
  <si>
    <t>Quota positiva</t>
  </si>
  <si>
    <t>WT2</t>
  </si>
  <si>
    <t>D-</t>
  </si>
  <si>
    <t>Punti negativi</t>
  </si>
  <si>
    <t>Difficulté maximale</t>
  </si>
  <si>
    <t>Difficoltà massima</t>
  </si>
  <si>
    <t>Nombre de clients</t>
  </si>
  <si>
    <t>Anzahl Gäste</t>
  </si>
  <si>
    <t>Numero di clienti</t>
  </si>
  <si>
    <t>Durée de la randonnée sur le terrain</t>
  </si>
  <si>
    <t>Durata della corsa sul campo</t>
  </si>
  <si>
    <t>Rémunération en CHF</t>
  </si>
  <si>
    <t>Retribuzione</t>
  </si>
  <si>
    <t>Organisation / Employeur</t>
  </si>
  <si>
    <t>Organizzazione / Datore di lavoro</t>
  </si>
  <si>
    <t>Nom de la personne de contact client</t>
  </si>
  <si>
    <t>Nome del referente del cliente</t>
  </si>
  <si>
    <t>Prénom de la personne de contact client</t>
  </si>
  <si>
    <t>Nom du maître de stage</t>
  </si>
  <si>
    <t>Name des Praktikumsbetreuers</t>
  </si>
  <si>
    <t>Nome del responsabile del corso</t>
  </si>
  <si>
    <t>Prénom du maître de stage</t>
  </si>
  <si>
    <t>Vorname des Praktikumsbetreuers</t>
  </si>
  <si>
    <t>Nome del responsabile della formazione</t>
  </si>
  <si>
    <t>Adresse</t>
  </si>
  <si>
    <t>Indirizzo</t>
  </si>
  <si>
    <t>Localité</t>
  </si>
  <si>
    <t>Ort</t>
  </si>
  <si>
    <t>Città</t>
  </si>
  <si>
    <t>NPA</t>
  </si>
  <si>
    <t>PLZ</t>
  </si>
  <si>
    <t>CAP</t>
  </si>
  <si>
    <t>Numéro de téléphone</t>
  </si>
  <si>
    <t>Telefonnummer</t>
  </si>
  <si>
    <t>Numero di telefono</t>
  </si>
  <si>
    <t>Adresse Mail</t>
  </si>
  <si>
    <t>Indirizzo e-mail</t>
  </si>
  <si>
    <t>Introduction</t>
  </si>
  <si>
    <t>Modulo per la certificazione dell'esperienza professionale 
Regolamento d'esame - sezione 3.31, let. B
Linee duida - Swzione 4.1</t>
  </si>
  <si>
    <t>Candidat</t>
  </si>
  <si>
    <t>Kandidat/in</t>
  </si>
  <si>
    <t>Candidat (e)</t>
  </si>
  <si>
    <t>Candidato</t>
  </si>
  <si>
    <t>Randonnée</t>
  </si>
  <si>
    <t>Wanderung</t>
  </si>
  <si>
    <t>Escursione</t>
  </si>
  <si>
    <t>Coordonnée</t>
  </si>
  <si>
    <t xml:space="preserve">Koordinaten und Höhenmeter der Wanderung - vom Start- zum Zielpunkt </t>
  </si>
  <si>
    <t xml:space="preserve">Coordinate e altitudini dell'escursione - dal punto di partenza al punto di arrivo </t>
  </si>
  <si>
    <t>Information sur le client</t>
  </si>
  <si>
    <t>Informazioni sul cliente</t>
  </si>
  <si>
    <t>Information sur le maître de stage</t>
  </si>
  <si>
    <t>Informazioni sul supervisore della formazione</t>
  </si>
  <si>
    <t>Attestation de la personne de contact</t>
  </si>
  <si>
    <t>Attestation de la personne de contact Client</t>
  </si>
  <si>
    <t>Attestazione del referente Cliente</t>
  </si>
  <si>
    <t>Attestation du maître de stage</t>
  </si>
  <si>
    <t xml:space="preserve">Attestation du maître de stage </t>
  </si>
  <si>
    <t>Attestazione del supervisore della formazione</t>
  </si>
  <si>
    <t xml:space="preserve">Je confirme que : </t>
  </si>
  <si>
    <t xml:space="preserve">Je confirme les information ci-dessus et atteste que : </t>
  </si>
  <si>
    <t xml:space="preserve">Confermo le informazioni di cui sopra e attesto che: </t>
  </si>
  <si>
    <t>Confirmation 1</t>
  </si>
  <si>
    <t>a.) la randonnée a été effectuée contre rémunération</t>
  </si>
  <si>
    <t>a.) l'escursione è stata svolta a titolo oneroso</t>
  </si>
  <si>
    <t>Confirmation 2</t>
  </si>
  <si>
    <t xml:space="preserve"> a été responsable de la planification et de la direction de la </t>
  </si>
  <si>
    <t xml:space="preserve"> è stato responsabile della pianificazione e della conduzione dell'escursione </t>
  </si>
  <si>
    <t>Confirmation 3</t>
  </si>
  <si>
    <t xml:space="preserve">c.) L'activité s'est déroulée en plein air et comportait les activités suivantes : interaction avec le groupe ; conduite du groupe ; prise de décisions ; </t>
  </si>
  <si>
    <t>c.) L'attività si è svolta all'aperto e ha comportato le seguenti attività: interazione con il gruppo; guida del gruppo; presa di decisioni;</t>
  </si>
  <si>
    <t>Confirmation 4</t>
  </si>
  <si>
    <t xml:space="preserve">     Wahl der Route; Wahl von Varianten</t>
  </si>
  <si>
    <t xml:space="preserve">     choix de l'itinéraire ; choix de variantes</t>
  </si>
  <si>
    <t xml:space="preserve">     scelta dell'itinerario; scelta delle varianti</t>
  </si>
  <si>
    <t>Confirmation 5</t>
  </si>
  <si>
    <t xml:space="preserve">d.) </t>
  </si>
  <si>
    <t>Confirmation 6</t>
  </si>
  <si>
    <t xml:space="preserve"> clients (ou plus) ont participé à la randonnée</t>
  </si>
  <si>
    <t xml:space="preserve"> clienti (o più) hanno partecipato al tour</t>
  </si>
  <si>
    <t>Date</t>
  </si>
  <si>
    <t>Datum</t>
  </si>
  <si>
    <t>Data</t>
  </si>
  <si>
    <t>Signature</t>
  </si>
  <si>
    <t>Firma</t>
  </si>
  <si>
    <t>Finalisation</t>
  </si>
  <si>
    <t>Abschluss</t>
  </si>
  <si>
    <t>Finalizzazione</t>
  </si>
  <si>
    <t>Erreur</t>
  </si>
  <si>
    <t>Il modulo non è stato compilato correttamente, controllare gli errori sotto riportati:</t>
  </si>
  <si>
    <t>Exclusion</t>
  </si>
  <si>
    <t>Reglement Art. 4.31</t>
  </si>
  <si>
    <t>Règlement Art. 4.31</t>
  </si>
  <si>
    <t>Regolamento Art. 4.31</t>
  </si>
  <si>
    <t>Exclusion1</t>
  </si>
  <si>
    <t xml:space="preserve">Ein Kandidat, der im Zusammenhang mit den Zulassungsbedingungen wissentlich falsche Angaben macht oder die Prüfungskommission auf andere Weise zu täuschen versucht, wird nicht zur Prüfung zugelassen. </t>
  </si>
  <si>
    <t xml:space="preserve">Le candidat qui, en rapport avec les conditions d’admission, donne sciemment de fausses informations ou tente de tromper la commission d’examen d’une autre manière n’est pas admis à l’examen. </t>
  </si>
  <si>
    <t xml:space="preserve">Non sarà ammesso all'esame il candidato che, in relazione ai requisiti di ammissione, fornisca consapevolmente informazioni false o tenti in altro modo di ingannare la Commissione d'esame. </t>
  </si>
  <si>
    <t>Impression</t>
  </si>
  <si>
    <t>Sie können das Dokument ausdrucken und unterschreiben lassen bei</t>
  </si>
  <si>
    <t>Vous pouvez imprimer le document et le faire signer par</t>
  </si>
  <si>
    <t>È possibile stampare il documento e farlo firmare a</t>
  </si>
  <si>
    <t xml:space="preserve">Validation </t>
  </si>
  <si>
    <t>Validation du formulaire</t>
  </si>
  <si>
    <t>Convalida della forma</t>
  </si>
  <si>
    <t>Erreur2</t>
  </si>
  <si>
    <t>Formular korrekt ausgefüllt?</t>
  </si>
  <si>
    <t>Formulaire correctement complété ?</t>
  </si>
  <si>
    <t>Il modulo è stato compilato correttamente?</t>
  </si>
  <si>
    <t>Erreur3</t>
  </si>
  <si>
    <t>Fehlende Angabe</t>
  </si>
  <si>
    <t>Donnée manquante</t>
  </si>
  <si>
    <t>Dati mancanti</t>
  </si>
  <si>
    <t>Erreur4</t>
  </si>
  <si>
    <t>Tage hinzufügen oder entfernen</t>
  </si>
  <si>
    <t>Ajouter ou supprimer les jours</t>
  </si>
  <si>
    <t>Aggiungere o eliminare giorni</t>
  </si>
  <si>
    <t>Erreur5</t>
  </si>
  <si>
    <t>Unvollständiges Formular</t>
  </si>
  <si>
    <t>Formulaire incomplet</t>
  </si>
  <si>
    <t>Modulo incompleto</t>
  </si>
  <si>
    <t>Schneeschuhwanderung</t>
  </si>
  <si>
    <t>Trek</t>
  </si>
  <si>
    <t>Est-ce un Trek ?</t>
  </si>
  <si>
    <t>Signature2</t>
  </si>
  <si>
    <t xml:space="preserve">Signature Client </t>
  </si>
  <si>
    <t xml:space="preserve">Signature Maître de stage </t>
  </si>
  <si>
    <t>Name KandidatIn</t>
  </si>
  <si>
    <t>Vorname KandidatIn</t>
  </si>
  <si>
    <t>Typ d. Wanderung</t>
  </si>
  <si>
    <t>Ist es eine Praktikumswanderung?</t>
  </si>
  <si>
    <t>Ist es ein Trekking?</t>
  </si>
  <si>
    <t>Anz. Tage</t>
  </si>
  <si>
    <t>Beschreibung d. Wanderung</t>
  </si>
  <si>
    <t xml:space="preserve">Koordinaten d. Ausgangsortes </t>
  </si>
  <si>
    <t>Koordinaten Zwischenziel Hinweg</t>
  </si>
  <si>
    <t>Koordinaten höchster Punkt</t>
  </si>
  <si>
    <t>Koordinaten Zwischenziel Rückweg</t>
  </si>
  <si>
    <t>Koordinaten d. Ziels</t>
  </si>
  <si>
    <t>Distanz in km</t>
  </si>
  <si>
    <t>Höhenmeter Aufstieg</t>
  </si>
  <si>
    <t>Höhenmeter Abstieg</t>
  </si>
  <si>
    <t>Max. Schwierigkeitsgrad</t>
  </si>
  <si>
    <t>Dauer der Wanderung im Gelände</t>
  </si>
  <si>
    <t>Honorar</t>
  </si>
  <si>
    <t>Organisation / Auftraggeber</t>
  </si>
  <si>
    <t>Name des Gastes</t>
  </si>
  <si>
    <t>Vorname des Gastes</t>
  </si>
  <si>
    <t>Emailadresse</t>
  </si>
  <si>
    <t>Informationen zum Gast</t>
  </si>
  <si>
    <t>Informationen zum Praktikumsbetreuer (Hospitation)</t>
  </si>
  <si>
    <t>Bestätigung der Kontaktperson Gast</t>
  </si>
  <si>
    <t xml:space="preserve">Bestätigung des Praktikumsbetreuer </t>
  </si>
  <si>
    <t xml:space="preserve">Ich bestätige die obigen Informationen und bezeuge, dass: </t>
  </si>
  <si>
    <t>a.) die Wanderung gegen Bezahlung/Honorar durchgeführt wurde</t>
  </si>
  <si>
    <t>Unterschrift Gast</t>
  </si>
  <si>
    <t>Unterschrift Praktikumsbetreuer</t>
  </si>
  <si>
    <t xml:space="preserve">Das Formular wurde nicht korrekt ausgefüllt, Überprüfen Sie die  untenstehenden Fehler </t>
  </si>
  <si>
    <t>Bestätigung des Formulars</t>
  </si>
  <si>
    <t>Formulaire d'attestation d'expérience professionnelle 
Règlement d'examen - chiffre 3.31, let. b.
Directive - chiffre 4.1</t>
  </si>
  <si>
    <t>Formular Nachweis der Berufserfahrung 
Prüfungsordnung - Ziffer 3.31, Bst. b. 
Richtlinie - Ziffer 4.1"</t>
  </si>
  <si>
    <t xml:space="preserve">Sprache 
Langue </t>
  </si>
  <si>
    <t>Dénivelés positifs</t>
  </si>
  <si>
    <t>Dénivelés négatifs</t>
  </si>
  <si>
    <t>Durée de la randonnée dans le terrain</t>
  </si>
  <si>
    <t xml:space="preserve">Informations sur le client </t>
  </si>
  <si>
    <t>Informations sur le maître de stage</t>
  </si>
  <si>
    <t>Le formulaire n'est pas complété correctement, Vérifiez les erreurs ci-dessous :</t>
  </si>
  <si>
    <t xml:space="preserve"> Gäste (oder mehr) an der Wanderung teilgenommen haben</t>
  </si>
  <si>
    <t xml:space="preserve"> war verantwortlich für die Planung und Leitung der </t>
  </si>
  <si>
    <t>c.) die Wanderung im Freien stattfand und folgende Aktivitäten umfasste: Interaktion mit der Gruppe; Führung der Gruppe; Entscheidungsfindung ;</t>
  </si>
  <si>
    <t>Koordinaten Zwischenziel 1</t>
  </si>
  <si>
    <t>Coordonnée intermédiaire 1</t>
  </si>
  <si>
    <t>coo_int_1</t>
  </si>
  <si>
    <t>coo_int_2</t>
  </si>
  <si>
    <t>Koordinaten Zwischenziel 2</t>
  </si>
  <si>
    <t>Coordonnée intermédiaire 2</t>
  </si>
  <si>
    <t>coo_int_3</t>
  </si>
  <si>
    <t>Koordinaten Zwischenziel 3</t>
  </si>
  <si>
    <t>Coordonnée intermédiaire 3</t>
  </si>
  <si>
    <t>Wanderung T1 bis T3</t>
  </si>
  <si>
    <t>Ja / Oui / Si</t>
  </si>
  <si>
    <t>Stage et T1 à T3</t>
  </si>
  <si>
    <t xml:space="preserve">Randonnées de stage en raquettes niveau WT3 </t>
  </si>
  <si>
    <t>Niveau WT3</t>
  </si>
  <si>
    <t>Stage WT3</t>
  </si>
  <si>
    <t>récapitulatif</t>
  </si>
  <si>
    <t>Récapitulatif expérience professionnelle</t>
  </si>
  <si>
    <t>Zusammenfassung der Berufserfahrung</t>
  </si>
  <si>
    <t>validation2</t>
  </si>
  <si>
    <t>Contrôle des exigences</t>
  </si>
  <si>
    <t>Kontrolle der Anforderungen</t>
  </si>
  <si>
    <t xml:space="preserve">Randonnées de niveau T3  </t>
  </si>
  <si>
    <t>Randonnées en raquettes à neige</t>
  </si>
  <si>
    <t>nombre total</t>
  </si>
  <si>
    <t>Gesamtzahl der durchgeführten Wanderungen</t>
  </si>
  <si>
    <t>langue</t>
  </si>
  <si>
    <t>Rando_</t>
  </si>
  <si>
    <t>Randonnées T1 à T3</t>
  </si>
  <si>
    <t>Wanderungen T1 bis T3</t>
  </si>
  <si>
    <t xml:space="preserve">Wanderungen auf dem Niveau T3  </t>
  </si>
  <si>
    <t>Ranod_2</t>
  </si>
  <si>
    <t>Rando_3</t>
  </si>
  <si>
    <t>Schneeschuhwanderungen</t>
  </si>
  <si>
    <t>Nombre de jours de treks</t>
  </si>
  <si>
    <t>Anzahl der Trekkingtage</t>
  </si>
  <si>
    <t>Rando_4</t>
  </si>
  <si>
    <t>Anzahl der Tage Praktikumswanderung T1 bis T3</t>
  </si>
  <si>
    <t>rando_5</t>
  </si>
  <si>
    <t>rando_6</t>
  </si>
  <si>
    <t>Rando_7</t>
  </si>
  <si>
    <t>Rando_8</t>
  </si>
  <si>
    <t xml:space="preserve">Praktikumswanderungen in Schneeschuhen Niveau WT3 </t>
  </si>
  <si>
    <t>Rando_9</t>
  </si>
  <si>
    <t>Anzahl der Tage Praktikumswanderungen WT1 bis WT2</t>
  </si>
  <si>
    <t>Nombre de jours randonnées de stage WT1 à WT2</t>
  </si>
  <si>
    <t>Stage WT1àWT2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</si>
</sst>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\'###\'##0"/>
    <numFmt numFmtId="165" formatCode="#\'##0&quot;m.&quot;"/>
    <numFmt numFmtId="166" formatCode="##0&quot; jours&quot;"/>
    <numFmt numFmtId="167" formatCode="##0&quot; participants&quot;"/>
  </numFmts>
  <fonts count="24"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sz val="11"/>
      <name val="Aptos Display"/>
      <family val="2"/>
      <scheme val="major"/>
    </font>
    <font>
      <sz val="45"/>
      <color theme="4" tint="-0.24994659260841701"/>
      <name val="Aptos Display"/>
      <family val="2"/>
      <scheme val="major"/>
    </font>
    <font>
      <b/>
      <sz val="16"/>
      <color theme="9" tint="-0.249977111117893"/>
      <name val="Century Gothic"/>
      <family val="2"/>
    </font>
    <font>
      <b/>
      <sz val="12"/>
      <color theme="0"/>
      <name val="Century Gothic"/>
      <family val="2"/>
    </font>
    <font>
      <b/>
      <sz val="12"/>
      <color theme="1"/>
      <name val="G"/>
    </font>
    <font>
      <sz val="11"/>
      <color indexed="8"/>
      <name val="Aptos Narrow"/>
      <family val="2"/>
    </font>
    <font>
      <b/>
      <sz val="14"/>
      <color theme="1"/>
      <name val="Wingdings 2"/>
      <family val="1"/>
      <charset val="2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color theme="1"/>
      <name val="Century Gothic"/>
      <family val="2"/>
    </font>
    <font>
      <b/>
      <sz val="12"/>
      <color theme="0" tint="-0.34998626667073579"/>
      <name val="Century Gothic"/>
      <family val="2"/>
    </font>
    <font>
      <sz val="8"/>
      <name val="Aptos Narrow"/>
      <family val="2"/>
      <scheme val="minor"/>
    </font>
    <font>
      <b/>
      <sz val="16"/>
      <color theme="0" tint="-0.499984740745262"/>
      <name val="Century Gothic"/>
      <family val="2"/>
    </font>
    <font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24"/>
      <color rgb="FFFF0000"/>
      <name val="Wingdings 2"/>
      <family val="1"/>
      <charset val="2"/>
    </font>
    <font>
      <b/>
      <sz val="16"/>
      <color rgb="FFFF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4"/>
      <name val="Century Gothic"/>
      <family val="2"/>
    </font>
    <font>
      <b/>
      <sz val="14"/>
      <color theme="1"/>
      <name val="Aptos Display"/>
      <family val="2"/>
      <scheme val="major"/>
    </font>
    <font>
      <u/>
      <sz val="14"/>
      <color theme="1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F7F5"/>
        <bgColor indexed="64"/>
      </patternFill>
    </fill>
    <fill>
      <patternFill patternType="solid">
        <fgColor rgb="FF497C7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0" tint="-0.14999847407452621"/>
      </patternFill>
    </fill>
  </fills>
  <borders count="40">
    <border>
      <left/>
      <right/>
      <top/>
      <bottom/>
      <diagonal/>
    </border>
    <border>
      <left style="thick">
        <color rgb="FF497C72"/>
      </left>
      <right style="thick">
        <color rgb="FF497C72"/>
      </right>
      <top style="thick">
        <color rgb="FF497C72"/>
      </top>
      <bottom style="thick">
        <color rgb="FF497C72"/>
      </bottom>
      <diagonal/>
    </border>
    <border>
      <left/>
      <right/>
      <top style="thick">
        <color rgb="FF497C72"/>
      </top>
      <bottom style="thick">
        <color rgb="FF497C72"/>
      </bottom>
      <diagonal/>
    </border>
    <border>
      <left/>
      <right style="thick">
        <color rgb="FF497C72"/>
      </right>
      <top style="thick">
        <color rgb="FF497C72"/>
      </top>
      <bottom style="thick">
        <color rgb="FF497C72"/>
      </bottom>
      <diagonal/>
    </border>
    <border>
      <left style="thick">
        <color rgb="FF497C72"/>
      </left>
      <right/>
      <top/>
      <bottom/>
      <diagonal/>
    </border>
    <border>
      <left style="thick">
        <color rgb="FF497C72"/>
      </left>
      <right/>
      <top style="thick">
        <color rgb="FF497C72"/>
      </top>
      <bottom style="thick">
        <color rgb="FF497C72"/>
      </bottom>
      <diagonal/>
    </border>
    <border>
      <left style="thick">
        <color rgb="FF497C72"/>
      </left>
      <right/>
      <top/>
      <bottom style="thick">
        <color rgb="FF497C72"/>
      </bottom>
      <diagonal/>
    </border>
    <border>
      <left/>
      <right/>
      <top/>
      <bottom style="thick">
        <color rgb="FF497C72"/>
      </bottom>
      <diagonal/>
    </border>
    <border>
      <left/>
      <right style="thick">
        <color rgb="FF497C72"/>
      </right>
      <top/>
      <bottom style="thick">
        <color rgb="FF497C72"/>
      </bottom>
      <diagonal/>
    </border>
    <border>
      <left/>
      <right/>
      <top style="thick">
        <color rgb="FF497C72"/>
      </top>
      <bottom/>
      <diagonal/>
    </border>
    <border>
      <left/>
      <right style="thick">
        <color rgb="FF497C72"/>
      </right>
      <top style="thick">
        <color rgb="FF497C72"/>
      </top>
      <bottom/>
      <diagonal/>
    </border>
    <border>
      <left style="thick">
        <color rgb="FF497C72"/>
      </left>
      <right/>
      <top style="thick">
        <color rgb="FF497C72"/>
      </top>
      <bottom/>
      <diagonal/>
    </border>
    <border>
      <left/>
      <right style="thick">
        <color rgb="FF497C72"/>
      </right>
      <top/>
      <bottom/>
      <diagonal/>
    </border>
    <border>
      <left style="thick">
        <color rgb="FF497C7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 tint="-4.9989318521683403E-2"/>
      </left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rgb="FF497C72"/>
      </left>
      <right style="thick">
        <color rgb="FF497C72"/>
      </right>
      <top/>
      <bottom style="thick">
        <color rgb="FF497C72"/>
      </bottom>
      <diagonal/>
    </border>
    <border>
      <left style="thick">
        <color theme="1"/>
      </left>
      <right/>
      <top style="thick">
        <color theme="1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 style="thin">
        <color theme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/>
      <right style="thick">
        <color auto="1"/>
      </right>
      <top style="thick">
        <color theme="0"/>
      </top>
      <bottom style="thick">
        <color theme="0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3" borderId="0" xfId="0" applyFill="1"/>
    <xf numFmtId="0" fontId="5" fillId="4" borderId="0" xfId="0" applyFont="1" applyFill="1" applyAlignment="1">
      <alignment horizontal="left" vertical="center" wrapText="1" indent="1"/>
    </xf>
    <xf numFmtId="0" fontId="5" fillId="4" borderId="1" xfId="0" applyFont="1" applyFill="1" applyBorder="1" applyAlignment="1">
      <alignment horizontal="left" vertical="center" wrapText="1" indent="1"/>
    </xf>
    <xf numFmtId="0" fontId="8" fillId="2" borderId="14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0" fontId="0" fillId="0" borderId="0" xfId="0" applyAlignment="1">
      <alignment horizontal="left" vertical="center" wrapText="1" indent="1"/>
    </xf>
    <xf numFmtId="14" fontId="0" fillId="0" borderId="0" xfId="0" applyNumberFormat="1" applyAlignment="1">
      <alignment horizontal="left" vertical="center" wrapText="1" indent="1"/>
    </xf>
    <xf numFmtId="166" fontId="0" fillId="0" borderId="0" xfId="0" applyNumberFormat="1" applyAlignment="1">
      <alignment horizontal="left" vertical="center" wrapText="1" indent="1"/>
    </xf>
    <xf numFmtId="164" fontId="9" fillId="2" borderId="1" xfId="0" applyNumberFormat="1" applyFont="1" applyFill="1" applyBorder="1" applyAlignment="1" applyProtection="1">
      <alignment horizontal="left" vertical="center" wrapText="1" indent="2"/>
      <protection locked="0"/>
    </xf>
    <xf numFmtId="0" fontId="5" fillId="6" borderId="1" xfId="0" applyFont="1" applyFill="1" applyBorder="1" applyAlignment="1">
      <alignment horizontal="left" vertical="center" wrapText="1" indent="1"/>
    </xf>
    <xf numFmtId="0" fontId="0" fillId="7" borderId="11" xfId="0" applyFill="1" applyBorder="1" applyAlignment="1">
      <alignment horizontal="center" vertical="center" wrapText="1"/>
    </xf>
    <xf numFmtId="0" fontId="4" fillId="7" borderId="9" xfId="0" applyFont="1" applyFill="1" applyBorder="1" applyAlignment="1">
      <alignment vertical="center" wrapText="1"/>
    </xf>
    <xf numFmtId="0" fontId="3" fillId="7" borderId="9" xfId="1" applyFont="1" applyFill="1" applyBorder="1" applyAlignment="1">
      <alignment horizontal="left" vertical="center"/>
    </xf>
    <xf numFmtId="0" fontId="7" fillId="7" borderId="9" xfId="0" applyFont="1" applyFill="1" applyBorder="1" applyAlignment="1">
      <alignment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left" vertical="center" wrapText="1" indent="1"/>
    </xf>
    <xf numFmtId="0" fontId="5" fillId="6" borderId="18" xfId="0" applyFont="1" applyFill="1" applyBorder="1" applyAlignment="1">
      <alignment horizontal="left" vertical="center" wrapText="1" indent="1"/>
    </xf>
    <xf numFmtId="0" fontId="0" fillId="7" borderId="4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0" xfId="0" applyFill="1"/>
    <xf numFmtId="0" fontId="0" fillId="7" borderId="12" xfId="0" applyFill="1" applyBorder="1" applyAlignment="1">
      <alignment horizontal="center" vertical="center" wrapText="1"/>
    </xf>
    <xf numFmtId="0" fontId="6" fillId="7" borderId="0" xfId="0" applyFont="1" applyFill="1"/>
    <xf numFmtId="0" fontId="0" fillId="7" borderId="7" xfId="0" applyFill="1" applyBorder="1"/>
    <xf numFmtId="0" fontId="0" fillId="7" borderId="8" xfId="0" applyFill="1" applyBorder="1" applyAlignment="1">
      <alignment horizontal="center" vertical="center" wrapText="1"/>
    </xf>
    <xf numFmtId="0" fontId="0" fillId="7" borderId="9" xfId="0" applyFill="1" applyBorder="1"/>
    <xf numFmtId="0" fontId="0" fillId="7" borderId="10" xfId="0" applyFill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center" vertical="center" wrapText="1"/>
    </xf>
    <xf numFmtId="0" fontId="0" fillId="7" borderId="12" xfId="0" applyFill="1" applyBorder="1"/>
    <xf numFmtId="0" fontId="5" fillId="7" borderId="7" xfId="0" applyFont="1" applyFill="1" applyBorder="1" applyAlignment="1">
      <alignment horizontal="left" vertical="center" indent="1"/>
    </xf>
    <xf numFmtId="0" fontId="0" fillId="7" borderId="8" xfId="0" applyFill="1" applyBorder="1"/>
    <xf numFmtId="0" fontId="0" fillId="7" borderId="23" xfId="0" applyFill="1" applyBorder="1"/>
    <xf numFmtId="0" fontId="0" fillId="0" borderId="0" xfId="0" applyAlignment="1">
      <alignment wrapText="1"/>
    </xf>
    <xf numFmtId="0" fontId="0" fillId="7" borderId="15" xfId="0" applyFill="1" applyBorder="1" applyAlignment="1">
      <alignment horizontal="left" vertical="center" indent="1"/>
    </xf>
    <xf numFmtId="0" fontId="5" fillId="6" borderId="14" xfId="0" applyFont="1" applyFill="1" applyBorder="1" applyAlignment="1">
      <alignment horizontal="left" vertical="center" wrapText="1" indent="1"/>
    </xf>
    <xf numFmtId="0" fontId="0" fillId="7" borderId="14" xfId="0" applyFill="1" applyBorder="1" applyAlignment="1">
      <alignment horizontal="left" vertical="center" indent="1"/>
    </xf>
    <xf numFmtId="0" fontId="14" fillId="7" borderId="9" xfId="0" applyFont="1" applyFill="1" applyBorder="1" applyAlignment="1">
      <alignment vertical="center" wrapText="1"/>
    </xf>
    <xf numFmtId="0" fontId="5" fillId="7" borderId="0" xfId="0" applyFont="1" applyFill="1" applyAlignment="1">
      <alignment horizontal="left" vertical="center" indent="1"/>
    </xf>
    <xf numFmtId="0" fontId="0" fillId="7" borderId="26" xfId="0" applyFill="1" applyBorder="1" applyAlignment="1">
      <alignment horizontal="center" vertical="center" wrapText="1"/>
    </xf>
    <xf numFmtId="0" fontId="0" fillId="7" borderId="27" xfId="0" applyFill="1" applyBorder="1"/>
    <xf numFmtId="0" fontId="0" fillId="7" borderId="28" xfId="0" applyFill="1" applyBorder="1" applyAlignment="1">
      <alignment horizontal="center" vertical="center" wrapText="1"/>
    </xf>
    <xf numFmtId="0" fontId="0" fillId="7" borderId="29" xfId="0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 wrapText="1"/>
    </xf>
    <xf numFmtId="0" fontId="0" fillId="7" borderId="29" xfId="0" applyFill="1" applyBorder="1"/>
    <xf numFmtId="0" fontId="0" fillId="7" borderId="31" xfId="0" applyFill="1" applyBorder="1"/>
    <xf numFmtId="0" fontId="0" fillId="7" borderId="32" xfId="0" applyFill="1" applyBorder="1"/>
    <xf numFmtId="0" fontId="0" fillId="7" borderId="33" xfId="0" applyFill="1" applyBorder="1"/>
    <xf numFmtId="0" fontId="0" fillId="2" borderId="34" xfId="0" applyFill="1" applyBorder="1"/>
    <xf numFmtId="0" fontId="0" fillId="2" borderId="35" xfId="0" applyFill="1" applyBorder="1"/>
    <xf numFmtId="0" fontId="0" fillId="2" borderId="36" xfId="0" applyFill="1" applyBorder="1"/>
    <xf numFmtId="167" fontId="6" fillId="7" borderId="0" xfId="0" applyNumberFormat="1" applyFont="1" applyFill="1"/>
    <xf numFmtId="0" fontId="0" fillId="0" borderId="37" xfId="0" applyBorder="1"/>
    <xf numFmtId="0" fontId="0" fillId="9" borderId="25" xfId="0" applyFill="1" applyBorder="1"/>
    <xf numFmtId="14" fontId="0" fillId="0" borderId="37" xfId="0" applyNumberFormat="1" applyBorder="1"/>
    <xf numFmtId="166" fontId="0" fillId="0" borderId="37" xfId="0" applyNumberFormat="1" applyBorder="1"/>
    <xf numFmtId="3" fontId="0" fillId="0" borderId="37" xfId="0" applyNumberFormat="1" applyBorder="1"/>
    <xf numFmtId="0" fontId="18" fillId="2" borderId="24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18" fillId="7" borderId="17" xfId="0" applyFont="1" applyFill="1" applyBorder="1" applyAlignment="1">
      <alignment horizontal="center" vertical="center"/>
    </xf>
    <xf numFmtId="0" fontId="19" fillId="7" borderId="14" xfId="0" applyFont="1" applyFill="1" applyBorder="1" applyAlignment="1">
      <alignment horizontal="left" vertical="center" indent="1"/>
    </xf>
    <xf numFmtId="0" fontId="19" fillId="7" borderId="15" xfId="0" applyFont="1" applyFill="1" applyBorder="1" applyAlignment="1">
      <alignment horizontal="left" vertical="center" indent="1"/>
    </xf>
    <xf numFmtId="0" fontId="0" fillId="2" borderId="0" xfId="0" applyFill="1" applyAlignment="1">
      <alignment horizontal="left" indent="1"/>
    </xf>
    <xf numFmtId="0" fontId="0" fillId="2" borderId="0" xfId="0" applyFill="1" applyAlignment="1">
      <alignment horizontal="center"/>
    </xf>
    <xf numFmtId="0" fontId="0" fillId="10" borderId="0" xfId="0" applyFill="1"/>
    <xf numFmtId="0" fontId="0" fillId="2" borderId="0" xfId="0" applyFill="1" applyAlignment="1">
      <alignment horizontal="left" vertical="center" indent="1"/>
    </xf>
    <xf numFmtId="14" fontId="0" fillId="10" borderId="0" xfId="0" applyNumberFormat="1" applyFill="1" applyAlignment="1">
      <alignment vertical="center"/>
    </xf>
    <xf numFmtId="0" fontId="0" fillId="10" borderId="0" xfId="0" applyFill="1" applyAlignment="1">
      <alignment horizontal="right" vertical="center"/>
    </xf>
    <xf numFmtId="0" fontId="0" fillId="2" borderId="0" xfId="0" applyFill="1" applyAlignment="1">
      <alignment horizontal="center" vertical="center"/>
    </xf>
    <xf numFmtId="0" fontId="16" fillId="10" borderId="0" xfId="0" applyFont="1" applyFill="1" applyAlignment="1">
      <alignment vertical="center" wrapText="1"/>
    </xf>
    <xf numFmtId="0" fontId="16" fillId="2" borderId="0" xfId="0" applyFont="1" applyFill="1" applyAlignment="1">
      <alignment horizontal="left" vertical="center"/>
    </xf>
    <xf numFmtId="0" fontId="0" fillId="2" borderId="39" xfId="0" applyFill="1" applyBorder="1" applyAlignment="1">
      <alignment horizontal="left" vertical="center" wrapText="1" indent="1"/>
    </xf>
    <xf numFmtId="0" fontId="17" fillId="10" borderId="0" xfId="0" applyFont="1" applyFill="1" applyAlignment="1">
      <alignment horizontal="right" vertical="center"/>
    </xf>
    <xf numFmtId="0" fontId="9" fillId="2" borderId="0" xfId="0" applyFont="1" applyFill="1" applyAlignment="1">
      <alignment wrapText="1"/>
    </xf>
    <xf numFmtId="0" fontId="0" fillId="0" borderId="0" xfId="0" applyAlignment="1">
      <alignment vertical="center"/>
    </xf>
    <xf numFmtId="0" fontId="0" fillId="9" borderId="25" xfId="0" applyFill="1" applyBorder="1" applyAlignment="1">
      <alignment horizontal="center"/>
    </xf>
    <xf numFmtId="0" fontId="0" fillId="0" borderId="0" xfId="0" applyAlignment="1">
      <alignment horizontal="center"/>
    </xf>
    <xf numFmtId="0" fontId="9" fillId="0" borderId="25" xfId="0" applyFont="1" applyBorder="1" applyAlignment="1">
      <alignment vertical="center" wrapText="1"/>
    </xf>
    <xf numFmtId="0" fontId="9" fillId="0" borderId="25" xfId="0" applyFont="1" applyBorder="1" applyAlignment="1">
      <alignment horizontal="right" vertical="center" wrapText="1" indent="1"/>
    </xf>
    <xf numFmtId="0" fontId="0" fillId="11" borderId="25" xfId="0" applyFill="1" applyBorder="1"/>
    <xf numFmtId="0" fontId="9" fillId="0" borderId="37" xfId="0" applyFont="1" applyBorder="1" applyAlignment="1">
      <alignment horizontal="center" vertical="center"/>
    </xf>
    <xf numFmtId="14" fontId="0" fillId="9" borderId="25" xfId="0" applyNumberForma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25" xfId="0" applyFont="1" applyBorder="1" applyAlignment="1">
      <alignment horizontal="left" vertical="center" wrapText="1" indent="1"/>
    </xf>
    <xf numFmtId="0" fontId="9" fillId="0" borderId="25" xfId="0" applyFont="1" applyBorder="1" applyAlignment="1">
      <alignment horizontal="left" vertical="center" indent="1"/>
    </xf>
    <xf numFmtId="0" fontId="0" fillId="9" borderId="25" xfId="0" applyFill="1" applyBorder="1" applyAlignment="1">
      <alignment horizontal="left" indent="1"/>
    </xf>
    <xf numFmtId="0" fontId="0" fillId="0" borderId="0" xfId="0" applyAlignment="1">
      <alignment horizontal="left" indent="1"/>
    </xf>
    <xf numFmtId="3" fontId="0" fillId="9" borderId="25" xfId="0" applyNumberFormat="1" applyFill="1" applyBorder="1" applyAlignment="1">
      <alignment horizontal="left" indent="1"/>
    </xf>
    <xf numFmtId="3" fontId="0" fillId="0" borderId="0" xfId="0" applyNumberFormat="1" applyAlignment="1">
      <alignment horizontal="left" indent="1"/>
    </xf>
    <xf numFmtId="0" fontId="20" fillId="0" borderId="0" xfId="0" applyFont="1" applyAlignment="1">
      <alignment wrapText="1"/>
    </xf>
    <xf numFmtId="0" fontId="21" fillId="7" borderId="9" xfId="0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center" vertical="center" wrapText="1"/>
    </xf>
    <xf numFmtId="0" fontId="17" fillId="2" borderId="18" xfId="3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 applyProtection="1">
      <alignment horizontal="center" vertical="center" wrapText="1"/>
      <protection locked="0"/>
    </xf>
    <xf numFmtId="49" fontId="0" fillId="9" borderId="25" xfId="0" applyNumberFormat="1" applyFill="1" applyBorder="1" applyAlignment="1">
      <alignment horizontal="left" indent="1"/>
    </xf>
    <xf numFmtId="49" fontId="0" fillId="0" borderId="0" xfId="0" applyNumberFormat="1" applyAlignment="1">
      <alignment horizontal="left" indent="1"/>
    </xf>
    <xf numFmtId="49" fontId="0" fillId="0" borderId="0" xfId="0" applyNumberFormat="1"/>
    <xf numFmtId="49" fontId="0" fillId="9" borderId="25" xfId="0" applyNumberFormat="1" applyFill="1" applyBorder="1"/>
    <xf numFmtId="0" fontId="0" fillId="9" borderId="25" xfId="0" applyFill="1" applyBorder="1" applyAlignment="1">
      <alignment horizontal="left"/>
    </xf>
    <xf numFmtId="0" fontId="0" fillId="0" borderId="0" xfId="0" applyAlignment="1">
      <alignment horizontal="left"/>
    </xf>
    <xf numFmtId="49" fontId="0" fillId="9" borderId="25" xfId="0" applyNumberFormat="1" applyFill="1" applyBorder="1" applyAlignment="1">
      <alignment horizontal="left"/>
    </xf>
    <xf numFmtId="49" fontId="0" fillId="0" borderId="0" xfId="0" applyNumberFormat="1" applyAlignment="1">
      <alignment horizontal="left"/>
    </xf>
    <xf numFmtId="43" fontId="0" fillId="2" borderId="0" xfId="3" applyFont="1" applyFill="1"/>
    <xf numFmtId="49" fontId="0" fillId="2" borderId="0" xfId="0" applyNumberFormat="1" applyFill="1"/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22" fillId="2" borderId="0" xfId="0" applyFont="1" applyFill="1" applyAlignment="1">
      <alignment horizontal="center" wrapText="1"/>
    </xf>
    <xf numFmtId="0" fontId="0" fillId="10" borderId="38" xfId="3" applyNumberFormat="1" applyFont="1" applyFill="1" applyBorder="1" applyAlignment="1" applyProtection="1">
      <alignment horizontal="right" vertical="center" indent="1"/>
    </xf>
    <xf numFmtId="14" fontId="17" fillId="2" borderId="18" xfId="0" applyNumberFormat="1" applyFont="1" applyFill="1" applyBorder="1" applyAlignment="1" applyProtection="1">
      <alignment horizontal="center" vertical="center"/>
      <protection locked="0"/>
    </xf>
    <xf numFmtId="14" fontId="17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8" xfId="0" applyFont="1" applyFill="1" applyBorder="1" applyAlignment="1" applyProtection="1">
      <alignment horizontal="left" vertical="center" wrapText="1" indent="1"/>
      <protection locked="0"/>
    </xf>
    <xf numFmtId="165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6" borderId="14" xfId="0" applyFont="1" applyFill="1" applyBorder="1" applyAlignment="1">
      <alignment horizontal="left" vertical="center" wrapText="1" indent="1"/>
    </xf>
    <xf numFmtId="164" fontId="5" fillId="6" borderId="14" xfId="0" applyNumberFormat="1" applyFont="1" applyFill="1" applyBorder="1" applyAlignment="1">
      <alignment horizontal="left" vertical="center" wrapText="1"/>
    </xf>
    <xf numFmtId="0" fontId="17" fillId="2" borderId="6" xfId="0" applyFont="1" applyFill="1" applyBorder="1" applyAlignment="1" applyProtection="1">
      <alignment horizontal="left" vertical="center" wrapText="1" indent="1"/>
      <protection locked="0"/>
    </xf>
    <xf numFmtId="0" fontId="17" fillId="2" borderId="7" xfId="0" applyFont="1" applyFill="1" applyBorder="1" applyAlignment="1" applyProtection="1">
      <alignment horizontal="left" vertical="center" wrapText="1" indent="1"/>
      <protection locked="0"/>
    </xf>
    <xf numFmtId="0" fontId="17" fillId="2" borderId="8" xfId="0" applyFont="1" applyFill="1" applyBorder="1" applyAlignment="1" applyProtection="1">
      <alignment horizontal="left" vertical="center" wrapText="1" indent="1"/>
      <protection locked="0"/>
    </xf>
    <xf numFmtId="0" fontId="5" fillId="8" borderId="4" xfId="0" applyFont="1" applyFill="1" applyBorder="1" applyAlignment="1">
      <alignment horizontal="left" vertical="center" wrapText="1" indent="1"/>
    </xf>
    <xf numFmtId="0" fontId="5" fillId="8" borderId="0" xfId="0" applyFont="1" applyFill="1" applyAlignment="1">
      <alignment horizontal="left" vertical="center" wrapText="1" indent="1"/>
    </xf>
    <xf numFmtId="0" fontId="5" fillId="6" borderId="15" xfId="0" applyFont="1" applyFill="1" applyBorder="1" applyAlignment="1">
      <alignment horizontal="left" vertical="center" wrapText="1"/>
    </xf>
    <xf numFmtId="0" fontId="5" fillId="6" borderId="15" xfId="0" applyFont="1" applyFill="1" applyBorder="1" applyAlignment="1">
      <alignment horizontal="left" vertical="center" wrapText="1" indent="1"/>
    </xf>
    <xf numFmtId="164" fontId="5" fillId="6" borderId="15" xfId="0" applyNumberFormat="1" applyFont="1" applyFill="1" applyBorder="1" applyAlignment="1">
      <alignment horizontal="left" vertical="center" wrapText="1"/>
    </xf>
    <xf numFmtId="3" fontId="17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17" fillId="2" borderId="2" xfId="0" applyFont="1" applyFill="1" applyBorder="1" applyAlignment="1" applyProtection="1">
      <alignment horizontal="left" vertical="center" wrapText="1" indent="1"/>
      <protection locked="0"/>
    </xf>
    <xf numFmtId="0" fontId="17" fillId="2" borderId="3" xfId="0" applyFont="1" applyFill="1" applyBorder="1" applyAlignment="1" applyProtection="1">
      <alignment horizontal="left" vertical="center" wrapText="1" indent="1"/>
      <protection locked="0"/>
    </xf>
    <xf numFmtId="164" fontId="23" fillId="2" borderId="5" xfId="2" applyNumberFormat="1" applyFont="1" applyFill="1" applyBorder="1" applyAlignment="1" applyProtection="1">
      <alignment horizontal="left" vertical="center" wrapText="1" inden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 indent="1"/>
      <protection locked="0"/>
    </xf>
    <xf numFmtId="164" fontId="17" fillId="2" borderId="3" xfId="0" applyNumberFormat="1" applyFont="1" applyFill="1" applyBorder="1" applyAlignment="1" applyProtection="1">
      <alignment horizontal="left" vertical="center" wrapText="1" indent="1"/>
      <protection locked="0"/>
    </xf>
    <xf numFmtId="0" fontId="9" fillId="2" borderId="6" xfId="0" applyFont="1" applyFill="1" applyBorder="1" applyAlignment="1" applyProtection="1">
      <alignment horizontal="left" vertical="center" wrapText="1" indent="1"/>
      <protection locked="0"/>
    </xf>
    <xf numFmtId="0" fontId="9" fillId="2" borderId="7" xfId="0" applyFont="1" applyFill="1" applyBorder="1" applyAlignment="1" applyProtection="1">
      <alignment horizontal="left" vertical="center" wrapText="1" indent="1"/>
      <protection locked="0"/>
    </xf>
    <xf numFmtId="0" fontId="9" fillId="2" borderId="8" xfId="0" applyFont="1" applyFill="1" applyBorder="1" applyAlignment="1" applyProtection="1">
      <alignment horizontal="left" vertical="center" wrapText="1" indent="1"/>
      <protection locked="0"/>
    </xf>
    <xf numFmtId="0" fontId="5" fillId="8" borderId="5" xfId="0" applyFont="1" applyFill="1" applyBorder="1" applyAlignment="1">
      <alignment horizontal="left" vertical="center" wrapText="1" indent="1"/>
    </xf>
    <xf numFmtId="0" fontId="5" fillId="8" borderId="2" xfId="0" applyFont="1" applyFill="1" applyBorder="1" applyAlignment="1">
      <alignment horizontal="left" vertical="center" wrapText="1" indent="1"/>
    </xf>
    <xf numFmtId="0" fontId="5" fillId="8" borderId="3" xfId="0" applyFont="1" applyFill="1" applyBorder="1" applyAlignment="1">
      <alignment horizontal="left" vertical="center" wrapText="1" indent="1"/>
    </xf>
    <xf numFmtId="164" fontId="0" fillId="2" borderId="5" xfId="0" applyNumberFormat="1" applyFill="1" applyBorder="1" applyAlignment="1" applyProtection="1">
      <alignment horizontal="center" vertical="center" wrapText="1"/>
      <protection locked="0"/>
    </xf>
    <xf numFmtId="164" fontId="0" fillId="2" borderId="2" xfId="0" applyNumberFormat="1" applyFill="1" applyBorder="1" applyAlignment="1" applyProtection="1">
      <alignment horizontal="center" vertical="center" wrapText="1"/>
      <protection locked="0"/>
    </xf>
    <xf numFmtId="164" fontId="0" fillId="2" borderId="3" xfId="0" applyNumberFormat="1" applyFill="1" applyBorder="1" applyAlignment="1" applyProtection="1">
      <alignment horizontal="center" vertical="center" wrapText="1"/>
      <protection locked="0"/>
    </xf>
    <xf numFmtId="0" fontId="11" fillId="7" borderId="0" xfId="0" applyFont="1" applyFill="1" applyAlignment="1">
      <alignment horizontal="left" vertical="center" indent="1"/>
    </xf>
    <xf numFmtId="164" fontId="0" fillId="2" borderId="5" xfId="0" applyNumberFormat="1" applyFill="1" applyBorder="1" applyAlignment="1" applyProtection="1">
      <alignment horizontal="left" vertical="center" wrapText="1" indent="1"/>
      <protection locked="0"/>
    </xf>
    <xf numFmtId="164" fontId="0" fillId="2" borderId="2" xfId="0" applyNumberFormat="1" applyFill="1" applyBorder="1" applyAlignment="1" applyProtection="1">
      <alignment horizontal="left" vertical="center" wrapText="1" indent="1"/>
      <protection locked="0"/>
    </xf>
    <xf numFmtId="164" fontId="0" fillId="2" borderId="3" xfId="0" applyNumberFormat="1" applyFill="1" applyBorder="1" applyAlignment="1" applyProtection="1">
      <alignment horizontal="left" vertical="center" wrapText="1" indent="1"/>
      <protection locked="0"/>
    </xf>
    <xf numFmtId="0" fontId="6" fillId="7" borderId="0" xfId="0" applyFont="1" applyFill="1" applyAlignment="1">
      <alignment horizontal="left" wrapText="1"/>
    </xf>
    <xf numFmtId="0" fontId="5" fillId="6" borderId="0" xfId="0" applyFont="1" applyFill="1" applyAlignment="1">
      <alignment horizontal="left" vertical="center" wrapText="1"/>
    </xf>
    <xf numFmtId="164" fontId="17" fillId="2" borderId="5" xfId="0" applyNumberFormat="1" applyFont="1" applyFill="1" applyBorder="1" applyAlignment="1" applyProtection="1">
      <alignment horizontal="left" vertical="center" wrapText="1" indent="1"/>
      <protection locked="0"/>
    </xf>
    <xf numFmtId="0" fontId="14" fillId="7" borderId="9" xfId="0" applyFont="1" applyFill="1" applyBorder="1" applyAlignment="1">
      <alignment horizontal="left" vertical="center" wrapText="1"/>
    </xf>
    <xf numFmtId="0" fontId="5" fillId="8" borderId="20" xfId="0" applyFont="1" applyFill="1" applyBorder="1" applyAlignment="1">
      <alignment horizontal="left" vertical="center" wrapText="1" indent="1"/>
    </xf>
    <xf numFmtId="0" fontId="5" fillId="8" borderId="21" xfId="0" applyFont="1" applyFill="1" applyBorder="1" applyAlignment="1">
      <alignment horizontal="left" vertical="center" wrapText="1" indent="1"/>
    </xf>
    <xf numFmtId="0" fontId="5" fillId="8" borderId="22" xfId="0" applyFont="1" applyFill="1" applyBorder="1" applyAlignment="1">
      <alignment horizontal="left" vertical="center" wrapText="1" indent="1"/>
    </xf>
    <xf numFmtId="164" fontId="17" fillId="2" borderId="18" xfId="0" applyNumberFormat="1" applyFont="1" applyFill="1" applyBorder="1" applyAlignment="1" applyProtection="1">
      <alignment horizontal="left" vertical="center" wrapText="1" indent="1"/>
      <protection locked="0"/>
    </xf>
    <xf numFmtId="14" fontId="5" fillId="6" borderId="15" xfId="0" applyNumberFormat="1" applyFont="1" applyFill="1" applyBorder="1" applyAlignment="1">
      <alignment horizontal="left" vertical="center" wrapText="1"/>
    </xf>
    <xf numFmtId="164" fontId="17" fillId="2" borderId="18" xfId="0" applyNumberFormat="1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wrapText="1"/>
    </xf>
    <xf numFmtId="0" fontId="0" fillId="9" borderId="25" xfId="0" applyNumberFormat="1" applyFill="1" applyBorder="1" applyAlignment="1">
      <alignment horizontal="left" indent="1"/>
    </xf>
    <xf numFmtId="0" fontId="0" fillId="0" borderId="0" xfId="0" applyNumberFormat="1" applyAlignment="1">
      <alignment horizontal="left" indent="1"/>
    </xf>
  </cellXfs>
  <cellStyles count="4">
    <cellStyle name="Lien hypertexte" xfId="2" builtinId="8"/>
    <cellStyle name="Milliers" xfId="3" builtinId="3"/>
    <cellStyle name="Normal" xfId="0" builtinId="0"/>
    <cellStyle name="Titre" xfId="1" builtinId="15"/>
  </cellStyles>
  <dxfs count="60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497C72"/>
        </patternFill>
      </fill>
    </dxf>
    <dxf>
      <fill>
        <patternFill>
          <bgColor theme="0" tint="-4.9989318521683403E-2"/>
        </patternFill>
      </fill>
      <border>
        <left/>
        <right style="thin">
          <color auto="1"/>
        </right>
        <top style="thin">
          <color auto="1"/>
        </top>
        <bottom style="thin">
          <color theme="1"/>
        </bottom>
        <vertical/>
        <horizontal/>
      </border>
    </dxf>
    <dxf>
      <font>
        <b/>
        <i val="0"/>
        <color theme="1"/>
      </font>
      <fill>
        <patternFill>
          <bgColor rgb="FFC6EFCE"/>
        </patternFill>
      </fill>
      <border>
        <left style="thin">
          <color rgb="FF497C72"/>
        </left>
        <right style="thin">
          <color rgb="FF497C72"/>
        </right>
        <top style="thin">
          <color rgb="FF497C72"/>
        </top>
        <bottom style="thin">
          <color rgb="FF497C72"/>
        </bottom>
      </border>
    </dxf>
    <dxf>
      <font>
        <color rgb="FF006100"/>
      </font>
      <fill>
        <patternFill>
          <bgColor rgb="FFC6EFCE"/>
        </patternFill>
      </fill>
    </dxf>
    <dxf>
      <font>
        <b/>
        <i val="0"/>
        <u val="none"/>
        <color rgb="FFC00000"/>
      </font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0" tint="-0.24994659260841701"/>
        </patternFill>
      </fill>
    </dxf>
    <dxf>
      <font>
        <color rgb="FFC00000"/>
      </font>
    </dxf>
  </dxfs>
  <tableStyles count="0" defaultTableStyle="TableStyleMedium2" defaultPivotStyle="PivotStyleLight16"/>
  <colors>
    <mruColors>
      <color rgb="FF497C72"/>
      <color rgb="FFC6EFCE"/>
      <color rgb="FFC6EE94"/>
      <color rgb="FFBFF494"/>
      <color rgb="FFF0F7F5"/>
      <color rgb="FFFFFFFF"/>
      <color rgb="FF0118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37CDCDB-BF1A-8934-6244-11ADD7E3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81025"/>
          <a:ext cx="2334715" cy="1095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A7E485-E65F-4874-B855-428E0E82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5EE8F9-253D-4FD4-921E-C703972E0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DC1584C-8E80-4A40-86B6-33412D710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C50ABF5-1BF9-407C-B76C-06E823993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1B4B63-E419-4D71-B28B-460BFF039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451E1D9-F614-45DF-B387-C292AF64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D90E53-F351-4C4B-A3D2-03E433BA7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5A4CBCD-4A75-4B36-98B6-B02A59F9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8ECC667-17E9-4738-BBCE-781CE834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A6AE791-8759-4F6D-A25D-2BFA5C90D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42B61E-FBBE-4783-A1A3-6DCF61726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9700D7B-1581-49A5-AD33-12386949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8F9863E-EF3B-4990-97C3-ADFC8F96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FE9331A-890B-442B-8B0A-DAAF045D6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99D467B-CD46-4906-AD5E-E4DC8D8E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A361052-41BC-4990-B571-E7747DD8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BF68258-9FA0-4BB8-9BC9-6CB467063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33DC53C-B7B6-484C-BADE-F0FA146F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85AA7A7-DF8F-45D0-9377-A5245228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6723F6-F87D-4BC2-8717-717426ED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982FA04-7F9E-4360-8AF0-6E6CEA252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E4E42DC-017A-481B-B635-9337CE47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AA727C7-7DFF-4ABF-B9B5-7A868D1C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A3C82A5-A61C-462A-965B-1F8EE322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26A5B15-CD8A-4D1F-A81D-32CE11A29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06D5A3-9A48-48FC-8F7C-2F0B77372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59774F-46A5-458A-B516-2452350E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6B93599-AEFA-4A5E-A674-42D2464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F323756-8311-46EF-AA1A-DA72EED4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E4A3132-EB8F-4A33-96CC-4CA02BB38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4F967F8-E70A-472D-906A-EEF84662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FDA0F10-CE3C-43DB-89A8-73744E97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D1BB8AC-C18E-4554-B748-96A25C3F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C6204D2-73C5-425C-9C6E-F73B3992E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6FFC40-D891-41C8-9110-80216F6BF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5EDE8E-562C-4516-B30F-75DA00E3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8B66FB4-A3B0-4C17-92C0-2ACCDA42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BF363A-DCBC-4067-93FA-4846283C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49C0D5F-09BE-4FDC-AFD1-4F293EE0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FD4A33-9FD3-439E-9CF3-2DD962E9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E896F3-56BA-475E-94EA-4CB7C028C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441416-64DC-46C7-B64F-8AF38583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372D97A-9538-40BB-A42D-9C7380904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6380E68-E3F9-4EC7-A3B2-9E5AC4A5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31AF4B2-CE18-4CC0-AFE3-6DD75BDB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805050-0DC9-4BD5-BEA6-E414E46E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39BA4A7-674D-4864-8511-89E0F482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59B801B-267F-44FC-B529-39331AB1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A9D2130-259A-46AE-9BCF-9F3385DC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D30E158-D68B-41B0-AFE4-84EF13BE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6714472-5980-4B41-97F8-A37B82BE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299CE6D-DD1C-4D59-A61A-79473483E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4767278-2E53-451C-B908-635A3A9B2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1048FF-A62B-46DA-84CF-CE4E7A6E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32B47B5-7F09-47C7-93B6-352426BD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A001202-4605-4187-B4F6-295810DA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FFFDB1A-9781-4528-BD49-EEBC0BF2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2C7C4A-E872-4C9D-8073-BCD94AB84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89ED65-4C9E-4ACE-85EA-99F44457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91A5B0F-0393-41AB-9A0D-94586A15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B937810-489A-4E05-A0C8-889C7C46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43451C-3715-488E-A272-6FEFBE65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9A1D3FF-5F69-4354-B210-86659739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AAD70FA-BB7F-46BE-B01F-A4C6AB220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FC0DB70-2EC3-4EDB-A3BF-79D8273D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F2E80A1-8E55-4E91-B0CB-88D104AB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0515D19-A203-45DE-AF88-898A5002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CAC35D8-5292-4C37-9EE1-1659EA4A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6606B4B-75AE-4EF2-A7BE-05257601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2055E95-3D09-411A-AF98-4BE40CC0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25B9FDC-7ED1-407F-AF17-27CDBE17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0139FCB-F481-4697-9862-FA97683AB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95250</xdr:rowOff>
    </xdr:from>
    <xdr:to>
      <xdr:col>2</xdr:col>
      <xdr:colOff>1716689</xdr:colOff>
      <xdr:row>2</xdr:row>
      <xdr:rowOff>2057400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BEABE44-51C7-CFE4-6CFB-5C0348DF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485775"/>
          <a:ext cx="4183664" cy="19621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2307980" cy="1257788"/>
    <xdr:pic>
      <xdr:nvPicPr>
        <xdr:cNvPr id="2" name="Grafik 3">
          <a:extLst>
            <a:ext uri="{FF2B5EF4-FFF2-40B4-BE49-F238E27FC236}">
              <a16:creationId xmlns:a16="http://schemas.microsoft.com/office/drawing/2014/main" id="{CAE874CB-D356-40CC-9FC1-E5ECE33779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87" y="0"/>
          <a:ext cx="2307980" cy="125778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98C62A-3B27-423F-AAB2-79D58312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390525</xdr:rowOff>
    </xdr:from>
    <xdr:to>
      <xdr:col>3</xdr:col>
      <xdr:colOff>953590</xdr:colOff>
      <xdr:row>0</xdr:row>
      <xdr:rowOff>1485900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230D980-2D32-47C9-9C53-44E76B2F6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525"/>
          <a:ext cx="2334715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09975-4FCA-4745-959E-20D092AF796F}">
  <sheetPr codeName="Feuil1">
    <pageSetUpPr fitToPage="1"/>
  </sheetPr>
  <dimension ref="B1:S274"/>
  <sheetViews>
    <sheetView showGridLines="0" tabSelected="1" zoomScale="70" zoomScaleNormal="70" workbookViewId="0">
      <selection activeCell="H3" sqref="H3:J3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0.710937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3"/>
      <c r="E3" s="153"/>
      <c r="F3" s="153"/>
      <c r="G3" s="22" t="str">
        <f>+INDEX(Traduction, MATCH('Liste déroulante'!D5,ligne_trad,0),MATCH(dfi,langue,0))</f>
        <v>Prénom  candidat (e)</v>
      </c>
      <c r="H3" s="153"/>
      <c r="I3" s="153"/>
      <c r="J3" s="153"/>
      <c r="K3" s="22" t="str">
        <f>+INDEX(Traduction, MATCH('Liste déroulante'!D3,ligne_trad,0),MATCH(dfi,langue,0))</f>
        <v>No de la randonnée</v>
      </c>
      <c r="L3" s="96">
        <v>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 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O</v>
      </c>
      <c r="J51" s="65" t="str">
        <f>+IF(I51&lt;&gt;"P",+INDEX(Traduction, MATCH('Liste déroulante'!D62,ligne_trad,0),MATCH(dfi,langue,0)),"")</f>
        <v>Donnée manquante</v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O</v>
      </c>
      <c r="J52" s="66" t="str">
        <f>+IF(I52&lt;&gt;"P",+INDEX(Traduction, MATCH('Liste déroulante'!D62,ligne_trad,0),MATCH(dfi,langue,0)),"")</f>
        <v>Donnée manquante</v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w248yZ2FL2AOdvhVjBfGvjIvdtOuiXFfXOMDihNKL02tQon6pu5qu43K+g35SK9JXHXCDlHKckPOlFo+6BJVg==" saltValue="Ny9htGvpq5klKIpRxccQfw==" spinCount="100000" sheet="1" selectLockedCells="1"/>
  <mergeCells count="80">
    <mergeCell ref="F66:H66"/>
    <mergeCell ref="F54:H54"/>
    <mergeCell ref="F55:H55"/>
    <mergeCell ref="F56:H56"/>
    <mergeCell ref="F53:H53"/>
    <mergeCell ref="F57:H57"/>
    <mergeCell ref="E1:H1"/>
    <mergeCell ref="C2:L2"/>
    <mergeCell ref="D3:F3"/>
    <mergeCell ref="C14:L14"/>
    <mergeCell ref="D16:F16"/>
    <mergeCell ref="H16:J16"/>
    <mergeCell ref="C9:L9"/>
    <mergeCell ref="H3:J3"/>
    <mergeCell ref="C5:L5"/>
    <mergeCell ref="C52:E52"/>
    <mergeCell ref="C53:E53"/>
    <mergeCell ref="D18:F18"/>
    <mergeCell ref="H18:J18"/>
    <mergeCell ref="D7:L7"/>
    <mergeCell ref="C20:L20"/>
    <mergeCell ref="H33:K33"/>
    <mergeCell ref="C40:J40"/>
    <mergeCell ref="D33:F33"/>
    <mergeCell ref="C31:L31"/>
    <mergeCell ref="C42:L42"/>
    <mergeCell ref="C49:L49"/>
    <mergeCell ref="D17:F17"/>
    <mergeCell ref="H17:J17"/>
    <mergeCell ref="F51:H51"/>
    <mergeCell ref="F52:H52"/>
    <mergeCell ref="C57:E57"/>
    <mergeCell ref="C59:E59"/>
    <mergeCell ref="C54:E54"/>
    <mergeCell ref="C55:E55"/>
    <mergeCell ref="C56:E56"/>
    <mergeCell ref="C76:E76"/>
    <mergeCell ref="C77:E77"/>
    <mergeCell ref="C78:E78"/>
    <mergeCell ref="F67:H67"/>
    <mergeCell ref="F72:H72"/>
    <mergeCell ref="C67:E67"/>
    <mergeCell ref="C68:E68"/>
    <mergeCell ref="C69:E69"/>
    <mergeCell ref="C70:E70"/>
    <mergeCell ref="C72:E72"/>
    <mergeCell ref="C73:E73"/>
    <mergeCell ref="F78:H78"/>
    <mergeCell ref="F77:H77"/>
    <mergeCell ref="F68:H68"/>
    <mergeCell ref="F76:H76"/>
    <mergeCell ref="F75:H75"/>
    <mergeCell ref="C64:E64"/>
    <mergeCell ref="F64:H64"/>
    <mergeCell ref="C60:E60"/>
    <mergeCell ref="C61:E61"/>
    <mergeCell ref="C58:E58"/>
    <mergeCell ref="F58:H58"/>
    <mergeCell ref="C62:E62"/>
    <mergeCell ref="F59:H59"/>
    <mergeCell ref="F60:H60"/>
    <mergeCell ref="F61:H61"/>
    <mergeCell ref="F62:H62"/>
    <mergeCell ref="F63:H63"/>
    <mergeCell ref="C79:E79"/>
    <mergeCell ref="F79:H79"/>
    <mergeCell ref="D15:L15"/>
    <mergeCell ref="F71:H71"/>
    <mergeCell ref="C38:L38"/>
    <mergeCell ref="C75:E75"/>
    <mergeCell ref="F69:H69"/>
    <mergeCell ref="F70:H70"/>
    <mergeCell ref="F73:H73"/>
    <mergeCell ref="F74:H74"/>
    <mergeCell ref="C74:E74"/>
    <mergeCell ref="C66:E66"/>
    <mergeCell ref="C51:E51"/>
    <mergeCell ref="F65:H65"/>
    <mergeCell ref="C65:E65"/>
    <mergeCell ref="C63:E63"/>
  </mergeCells>
  <conditionalFormatting sqref="C40">
    <cfRule type="notContainsBlanks" dxfId="605" priority="6">
      <formula>LEN(TRIM(C40))&gt;0</formula>
    </cfRule>
  </conditionalFormatting>
  <conditionalFormatting sqref="C46:G47">
    <cfRule type="expression" dxfId="604" priority="9">
      <formula>H44="OUI"</formula>
    </cfRule>
  </conditionalFormatting>
  <conditionalFormatting sqref="I1">
    <cfRule type="notContainsBlanks" dxfId="603" priority="25">
      <formula>LEN(TRIM(I1))&gt;0</formula>
    </cfRule>
  </conditionalFormatting>
  <conditionalFormatting sqref="I51:I78">
    <cfRule type="cellIs" dxfId="602" priority="1" operator="equal">
      <formula>"P"</formula>
    </cfRule>
  </conditionalFormatting>
  <conditionalFormatting sqref="I79">
    <cfRule type="expression" dxfId="601" priority="16">
      <formula>$I$79</formula>
    </cfRule>
  </conditionalFormatting>
  <conditionalFormatting sqref="L6">
    <cfRule type="expression" dxfId="600" priority="2">
      <formula>+IF(J6="Nein / Non / No",TRUE())</formula>
    </cfRule>
  </conditionalFormatting>
  <conditionalFormatting sqref="L45">
    <cfRule type="expression" dxfId="599" priority="7">
      <formula>validation</formula>
    </cfRule>
  </conditionalFormatting>
  <conditionalFormatting sqref="Q51">
    <cfRule type="cellIs" dxfId="598" priority="5" operator="equal">
      <formula>"P"</formula>
    </cfRule>
  </conditionalFormatting>
  <dataValidations xWindow="1388" yWindow="632" count="8">
    <dataValidation type="date" operator="greaterThan" allowBlank="1" showErrorMessage="1" sqref="D6" xr:uid="{8C805C96-7323-4459-93A3-E04BCB0E3ED8}">
      <formula1>44562</formula1>
    </dataValidation>
    <dataValidation type="whole" allowBlank="1" showInputMessage="1" showErrorMessage="1" error="Un groupe est composé d'au moins deux clients" sqref="D12" xr:uid="{C274E0D3-615B-4644-81A0-77061C793307}">
      <formula1>2</formula1>
      <formula2>50</formula2>
    </dataValidation>
    <dataValidation type="decimal" allowBlank="1" showInputMessage="1" showErrorMessage="1" error="Une randonnée dure au minimum 4 heures d'engagement dans le terrain" sqref="L11" xr:uid="{101AC868-6161-4FCF-8438-38B32B1F3C73}">
      <formula1>4</formula1>
      <formula2>12</formula2>
    </dataValidation>
    <dataValidation showInputMessage="1" showErrorMessage="1" error="Une randonnée dure au minimum 4 heures d'engagement dans le terrain" sqref="F12 L3" xr:uid="{DFB425F2-D919-4BBC-9B55-4E7A7B837A9F}"/>
    <dataValidation type="whole" operator="greaterThanOrEqual" allowBlank="1" showInputMessage="1" showErrorMessage="1" error="Minimum 3 jours" sqref="L6" xr:uid="{A59D67FE-6535-42BC-90BD-1E4C1F1A0E36}">
      <formula1>3</formula1>
    </dataValidation>
    <dataValidation allowBlank="1" showInputMessage="1" showErrorMessage="1" prompt="Coordonnées officielles_x000a_CH1903+ / NM95" sqref="C9:L9 N9:Q9" xr:uid="{426330DF-4B79-42BD-94F2-4A348705C3A5}"/>
    <dataValidation type="list" allowBlank="1" showInputMessage="1" showErrorMessage="1" sqref="F6" xr:uid="{94D6F892-1582-47EF-A0BB-912C7E354041}">
      <formula1>IF(dfi="Français",Français,Deutsch)</formula1>
    </dataValidation>
    <dataValidation type="list" showInputMessage="1" showErrorMessage="1" sqref="L1" xr:uid="{288BD366-ACD0-4945-9E4E-EE9657CE693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388" yWindow="632" count="2">
        <x14:dataValidation type="list" allowBlank="1" showInputMessage="1" showErrorMessage="1" xr:uid="{A6E47DA4-BDD4-47E7-B002-7D9667DD0AFB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C8F37524-64F1-4AC5-8AF0-34B58DBD7EB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EB29-90F2-4340-98F7-65709F6760F9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cjLuiGU3ZfbOYtIQ8MVFzUsiqMwI6/hNljTc36ibTuY4llzj3cAstg0NlMDb3742RcPGBpjTMcqTEUQtgIhPmA==" saltValue="YsYAQzrGymN5S5spOSCcT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33" priority="4">
      <formula>LEN(TRIM(C40))&gt;0</formula>
    </cfRule>
  </conditionalFormatting>
  <conditionalFormatting sqref="C46:G47">
    <cfRule type="expression" dxfId="532" priority="6">
      <formula>H44="OUI"</formula>
    </cfRule>
  </conditionalFormatting>
  <conditionalFormatting sqref="I1">
    <cfRule type="notContainsBlanks" dxfId="531" priority="8">
      <formula>LEN(TRIM(I1))&gt;0</formula>
    </cfRule>
  </conditionalFormatting>
  <conditionalFormatting sqref="I51:I78">
    <cfRule type="cellIs" dxfId="530" priority="1" operator="equal">
      <formula>"P"</formula>
    </cfRule>
  </conditionalFormatting>
  <conditionalFormatting sqref="I79">
    <cfRule type="expression" dxfId="529" priority="7">
      <formula>$I$79</formula>
    </cfRule>
  </conditionalFormatting>
  <conditionalFormatting sqref="L6">
    <cfRule type="expression" dxfId="528" priority="2">
      <formula>+IF(J6="Nein / Non / No",TRUE())</formula>
    </cfRule>
  </conditionalFormatting>
  <conditionalFormatting sqref="L45">
    <cfRule type="expression" dxfId="527" priority="5">
      <formula>validation</formula>
    </cfRule>
  </conditionalFormatting>
  <conditionalFormatting sqref="Q51">
    <cfRule type="cellIs" dxfId="526" priority="3" operator="equal">
      <formula>"P"</formula>
    </cfRule>
  </conditionalFormatting>
  <dataValidations count="8">
    <dataValidation type="list" showInputMessage="1" showErrorMessage="1" sqref="L1" xr:uid="{5F26E9E4-6B1E-40B3-98ED-68013E227E69}">
      <formula1>langue</formula1>
    </dataValidation>
    <dataValidation type="list" allowBlank="1" showInputMessage="1" showErrorMessage="1" sqref="F6" xr:uid="{A539FB2A-8062-4FBD-9F6C-A2AE13FA8968}">
      <formula1>IF(dfi="Français",Français,Deutsch)</formula1>
    </dataValidation>
    <dataValidation allowBlank="1" showInputMessage="1" showErrorMessage="1" prompt="Coordonnées officielles_x000a_CH1903+ / NM95" sqref="C9:L9 N9:Q9" xr:uid="{A46EFD6B-2A16-452D-9DFD-8056A6B8BBB2}"/>
    <dataValidation type="whole" operator="greaterThanOrEqual" allowBlank="1" showInputMessage="1" showErrorMessage="1" error="Minimum 3 jours" sqref="L6" xr:uid="{6F0D5605-7E1B-481D-B919-AEDBF6098C9B}">
      <formula1>3</formula1>
    </dataValidation>
    <dataValidation showInputMessage="1" showErrorMessage="1" error="Une randonnée dure au minimum 4 heures d'engagement dans le terrain" sqref="F12 L3" xr:uid="{F482D585-0485-4DF3-9BE2-6E4A768F91E4}"/>
    <dataValidation type="decimal" allowBlank="1" showInputMessage="1" showErrorMessage="1" error="Une randonnée dure au minimum 4 heures d'engagement dans le terrain" sqref="L11" xr:uid="{076D7E94-5D40-4B80-9565-F432A7CEFBAB}">
      <formula1>4</formula1>
      <formula2>12</formula2>
    </dataValidation>
    <dataValidation type="whole" allowBlank="1" showInputMessage="1" showErrorMessage="1" error="Un groupe est composé d'au moins deux clients" sqref="D12" xr:uid="{A0870429-5434-4DD1-93A8-DCCF2E940621}">
      <formula1>2</formula1>
      <formula2>50</formula2>
    </dataValidation>
    <dataValidation type="date" operator="greaterThan" allowBlank="1" showErrorMessage="1" sqref="D6" xr:uid="{C3ED0A8B-ECF6-4DC1-A339-26E230D7305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0A8A297-C624-487D-809F-97C46B2CABE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21DD474-45E7-42D7-ABD7-D47490FE364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94F9-1789-4E8B-8ACE-6895E72B3C2D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3kO3wd7jcZiJlPU86tsQgw4GY+LXPBjLutMLiHkTZoZbTSJaHgnJykm1Pf2HZY4QybwMhMY98k/YzgeXfTSxQ==" saltValue="TQlwlt7w1qJBSaQa5Eob1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25" priority="4">
      <formula>LEN(TRIM(C40))&gt;0</formula>
    </cfRule>
  </conditionalFormatting>
  <conditionalFormatting sqref="C46:G47">
    <cfRule type="expression" dxfId="524" priority="6">
      <formula>H44="OUI"</formula>
    </cfRule>
  </conditionalFormatting>
  <conditionalFormatting sqref="I1">
    <cfRule type="notContainsBlanks" dxfId="523" priority="8">
      <formula>LEN(TRIM(I1))&gt;0</formula>
    </cfRule>
  </conditionalFormatting>
  <conditionalFormatting sqref="I51:I78">
    <cfRule type="cellIs" dxfId="522" priority="1" operator="equal">
      <formula>"P"</formula>
    </cfRule>
  </conditionalFormatting>
  <conditionalFormatting sqref="I79">
    <cfRule type="expression" dxfId="521" priority="7">
      <formula>$I$79</formula>
    </cfRule>
  </conditionalFormatting>
  <conditionalFormatting sqref="L6">
    <cfRule type="expression" dxfId="520" priority="2">
      <formula>+IF(J6="Nein / Non / No",TRUE())</formula>
    </cfRule>
  </conditionalFormatting>
  <conditionalFormatting sqref="L45">
    <cfRule type="expression" dxfId="519" priority="5">
      <formula>validation</formula>
    </cfRule>
  </conditionalFormatting>
  <conditionalFormatting sqref="Q51">
    <cfRule type="cellIs" dxfId="518" priority="3" operator="equal">
      <formula>"P"</formula>
    </cfRule>
  </conditionalFormatting>
  <dataValidations count="8">
    <dataValidation type="list" showInputMessage="1" showErrorMessage="1" sqref="L1" xr:uid="{008523BB-567B-4F9A-B74E-E99360D6A28E}">
      <formula1>langue</formula1>
    </dataValidation>
    <dataValidation type="list" allowBlank="1" showInputMessage="1" showErrorMessage="1" sqref="F6" xr:uid="{C86386FB-DACB-4120-B349-9F4B04404C42}">
      <formula1>IF(dfi="Français",Français,Deutsch)</formula1>
    </dataValidation>
    <dataValidation allowBlank="1" showInputMessage="1" showErrorMessage="1" prompt="Coordonnées officielles_x000a_CH1903+ / NM95" sqref="C9:L9 N9:Q9" xr:uid="{3D02599E-2E41-437E-B503-202352DC6657}"/>
    <dataValidation type="whole" operator="greaterThanOrEqual" allowBlank="1" showInputMessage="1" showErrorMessage="1" error="Minimum 3 jours" sqref="L6" xr:uid="{490DE744-D5B2-4409-B9C3-4B39A0091D83}">
      <formula1>3</formula1>
    </dataValidation>
    <dataValidation showInputMessage="1" showErrorMessage="1" error="Une randonnée dure au minimum 4 heures d'engagement dans le terrain" sqref="F12 L3" xr:uid="{0E7B9AC1-5A72-4E16-B78B-A90CE7206EAF}"/>
    <dataValidation type="decimal" allowBlank="1" showInputMessage="1" showErrorMessage="1" error="Une randonnée dure au minimum 4 heures d'engagement dans le terrain" sqref="L11" xr:uid="{0F781EE1-7CE8-4B08-A18C-81F7368F4270}">
      <formula1>4</formula1>
      <formula2>12</formula2>
    </dataValidation>
    <dataValidation type="whole" allowBlank="1" showInputMessage="1" showErrorMessage="1" error="Un groupe est composé d'au moins deux clients" sqref="D12" xr:uid="{17E9D1F5-3352-447D-914C-561A6B39E44A}">
      <formula1>2</formula1>
      <formula2>50</formula2>
    </dataValidation>
    <dataValidation type="date" operator="greaterThan" allowBlank="1" showErrorMessage="1" sqref="D6" xr:uid="{B2572E4E-8396-4281-80D3-21960C52E16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AC13BC5-94C5-43C9-AAD9-6EA736CE6BF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8AD79D8E-F5B4-4134-84DA-381D9D8D468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6638F-D8DB-4498-B61A-1ABA16377ECD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dDweK907fWK9pvCHlUQD5S0xnQKwjGkVrpQHQS7ot2H01DFup9ep51RtVe7qfwnZOg65fTnP4tdBdFlHj1QSA==" saltValue="lQUDyZDK0L67NFcwmDwev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17" priority="4">
      <formula>LEN(TRIM(C40))&gt;0</formula>
    </cfRule>
  </conditionalFormatting>
  <conditionalFormatting sqref="C46:G47">
    <cfRule type="expression" dxfId="516" priority="6">
      <formula>H44="OUI"</formula>
    </cfRule>
  </conditionalFormatting>
  <conditionalFormatting sqref="I1">
    <cfRule type="notContainsBlanks" dxfId="515" priority="8">
      <formula>LEN(TRIM(I1))&gt;0</formula>
    </cfRule>
  </conditionalFormatting>
  <conditionalFormatting sqref="I51:I78">
    <cfRule type="cellIs" dxfId="514" priority="1" operator="equal">
      <formula>"P"</formula>
    </cfRule>
  </conditionalFormatting>
  <conditionalFormatting sqref="I79">
    <cfRule type="expression" dxfId="513" priority="7">
      <formula>$I$79</formula>
    </cfRule>
  </conditionalFormatting>
  <conditionalFormatting sqref="L6">
    <cfRule type="expression" dxfId="512" priority="2">
      <formula>+IF(J6="Nein / Non / No",TRUE())</formula>
    </cfRule>
  </conditionalFormatting>
  <conditionalFormatting sqref="L45">
    <cfRule type="expression" dxfId="511" priority="5">
      <formula>validation</formula>
    </cfRule>
  </conditionalFormatting>
  <conditionalFormatting sqref="Q51">
    <cfRule type="cellIs" dxfId="510" priority="3" operator="equal">
      <formula>"P"</formula>
    </cfRule>
  </conditionalFormatting>
  <dataValidations count="8">
    <dataValidation type="date" operator="greaterThan" allowBlank="1" showErrorMessage="1" sqref="D6" xr:uid="{1F0CA56B-E985-499F-8291-634C22B5F47B}">
      <formula1>44562</formula1>
    </dataValidation>
    <dataValidation type="whole" allowBlank="1" showInputMessage="1" showErrorMessage="1" error="Un groupe est composé d'au moins deux clients" sqref="D12" xr:uid="{B8885E7D-5298-4C7B-9761-6FDE4B1DE0B7}">
      <formula1>2</formula1>
      <formula2>50</formula2>
    </dataValidation>
    <dataValidation type="decimal" allowBlank="1" showInputMessage="1" showErrorMessage="1" error="Une randonnée dure au minimum 4 heures d'engagement dans le terrain" sqref="L11" xr:uid="{AFE46D47-D431-462B-AFC3-4048D9DDE463}">
      <formula1>4</formula1>
      <formula2>12</formula2>
    </dataValidation>
    <dataValidation showInputMessage="1" showErrorMessage="1" error="Une randonnée dure au minimum 4 heures d'engagement dans le terrain" sqref="F12 L3" xr:uid="{9DF34998-78AA-4C55-8615-918BAA410804}"/>
    <dataValidation type="whole" operator="greaterThanOrEqual" allowBlank="1" showInputMessage="1" showErrorMessage="1" error="Minimum 3 jours" sqref="L6" xr:uid="{8F27AF7A-B5F5-4F88-8582-5067FBFCE3B8}">
      <formula1>3</formula1>
    </dataValidation>
    <dataValidation allowBlank="1" showInputMessage="1" showErrorMessage="1" prompt="Coordonnées officielles_x000a_CH1903+ / NM95" sqref="C9:L9 N9:Q9" xr:uid="{15A0F0EB-62C5-4D8E-B1AC-8066BAC6BF9F}"/>
    <dataValidation type="list" allowBlank="1" showInputMessage="1" showErrorMessage="1" sqref="F6" xr:uid="{C53B8F3A-D9BF-406C-975C-266E76B8FAAE}">
      <formula1>IF(dfi="Français",Français,Deutsch)</formula1>
    </dataValidation>
    <dataValidation type="list" showInputMessage="1" showErrorMessage="1" sqref="L1" xr:uid="{F82F47B0-A435-4B7F-9D9D-B53DCF84065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99DFD37-8AD7-424E-9299-A7396AC4C0B7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3CBAD165-9670-4D71-B1F8-86664066D5B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DCED5-E6F3-46BC-B620-C1506A7D49E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w+SBa8MXDT1IWBqTfZFDLiSdR1aXgkupVmiCkig1BKXAChD0pIqa+JkBXanVdM6/Wb3q7TSj3Ao6xcqTQfFL0g==" saltValue="6XA5ttdzrqeoUayFaqHJv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09" priority="4">
      <formula>LEN(TRIM(C40))&gt;0</formula>
    </cfRule>
  </conditionalFormatting>
  <conditionalFormatting sqref="C46:G47">
    <cfRule type="expression" dxfId="508" priority="6">
      <formula>H44="OUI"</formula>
    </cfRule>
  </conditionalFormatting>
  <conditionalFormatting sqref="I1">
    <cfRule type="notContainsBlanks" dxfId="507" priority="8">
      <formula>LEN(TRIM(I1))&gt;0</formula>
    </cfRule>
  </conditionalFormatting>
  <conditionalFormatting sqref="I51:I78">
    <cfRule type="cellIs" dxfId="506" priority="1" operator="equal">
      <formula>"P"</formula>
    </cfRule>
  </conditionalFormatting>
  <conditionalFormatting sqref="I79">
    <cfRule type="expression" dxfId="505" priority="7">
      <formula>$I$79</formula>
    </cfRule>
  </conditionalFormatting>
  <conditionalFormatting sqref="L6">
    <cfRule type="expression" dxfId="504" priority="2">
      <formula>+IF(J6="Nein / Non / No",TRUE())</formula>
    </cfRule>
  </conditionalFormatting>
  <conditionalFormatting sqref="L45">
    <cfRule type="expression" dxfId="503" priority="5">
      <formula>validation</formula>
    </cfRule>
  </conditionalFormatting>
  <conditionalFormatting sqref="Q51">
    <cfRule type="cellIs" dxfId="502" priority="3" operator="equal">
      <formula>"P"</formula>
    </cfRule>
  </conditionalFormatting>
  <dataValidations count="8">
    <dataValidation type="date" operator="greaterThan" allowBlank="1" showErrorMessage="1" sqref="D6" xr:uid="{A3A1099F-AC7B-4289-A6BF-9DD9FD427BC1}">
      <formula1>44562</formula1>
    </dataValidation>
    <dataValidation type="whole" allowBlank="1" showInputMessage="1" showErrorMessage="1" error="Un groupe est composé d'au moins deux clients" sqref="D12" xr:uid="{27F8CE9A-B566-43B0-932B-7A1806C5FFD4}">
      <formula1>2</formula1>
      <formula2>50</formula2>
    </dataValidation>
    <dataValidation type="decimal" allowBlank="1" showInputMessage="1" showErrorMessage="1" error="Une randonnée dure au minimum 4 heures d'engagement dans le terrain" sqref="L11" xr:uid="{3706370E-3A06-4F51-8A4E-FE92DCF4C263}">
      <formula1>4</formula1>
      <formula2>12</formula2>
    </dataValidation>
    <dataValidation showInputMessage="1" showErrorMessage="1" error="Une randonnée dure au minimum 4 heures d'engagement dans le terrain" sqref="F12 L3" xr:uid="{E6F8053F-678A-47FB-AD24-A2DEE61DEA4B}"/>
    <dataValidation type="whole" operator="greaterThanOrEqual" allowBlank="1" showInputMessage="1" showErrorMessage="1" error="Minimum 3 jours" sqref="L6" xr:uid="{B820C4E3-A523-418F-B93E-F5A53CD53A21}">
      <formula1>3</formula1>
    </dataValidation>
    <dataValidation allowBlank="1" showInputMessage="1" showErrorMessage="1" prompt="Coordonnées officielles_x000a_CH1903+ / NM95" sqref="C9:L9 N9:Q9" xr:uid="{7A3A760B-88F6-4014-956A-1AA3D0CF09D8}"/>
    <dataValidation type="list" allowBlank="1" showInputMessage="1" showErrorMessage="1" sqref="F6" xr:uid="{C7F2E52E-7E81-4E64-ACF8-53E0BF2BA5BB}">
      <formula1>IF(dfi="Français",Français,Deutsch)</formula1>
    </dataValidation>
    <dataValidation type="list" showInputMessage="1" showErrorMessage="1" sqref="L1" xr:uid="{D9FEB7B1-4DFF-412C-8B97-0C4DA07CDFF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D66C5FB-607B-4EED-B46E-1E07C080200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0617DBA-73C8-4821-A342-C361AE7616F3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906BC-6E80-4874-9F67-DA4D349BD10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8dmTcJhYeHiOXnbo8AH++8F3kMwBYIDZU6PHeH3UkGDSSTdIKjiI7odNaK+1S4CTlWvCvCC9vp0CJ7HL8+YcA==" saltValue="Ql8nWAVBFBUOxFMx6XjAb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01" priority="4">
      <formula>LEN(TRIM(C40))&gt;0</formula>
    </cfRule>
  </conditionalFormatting>
  <conditionalFormatting sqref="C46:G47">
    <cfRule type="expression" dxfId="500" priority="6">
      <formula>H44="OUI"</formula>
    </cfRule>
  </conditionalFormatting>
  <conditionalFormatting sqref="I1">
    <cfRule type="notContainsBlanks" dxfId="499" priority="8">
      <formula>LEN(TRIM(I1))&gt;0</formula>
    </cfRule>
  </conditionalFormatting>
  <conditionalFormatting sqref="I51:I78">
    <cfRule type="cellIs" dxfId="498" priority="1" operator="equal">
      <formula>"P"</formula>
    </cfRule>
  </conditionalFormatting>
  <conditionalFormatting sqref="I79">
    <cfRule type="expression" dxfId="497" priority="7">
      <formula>$I$79</formula>
    </cfRule>
  </conditionalFormatting>
  <conditionalFormatting sqref="L6">
    <cfRule type="expression" dxfId="496" priority="2">
      <formula>+IF(J6="Nein / Non / No",TRUE())</formula>
    </cfRule>
  </conditionalFormatting>
  <conditionalFormatting sqref="L45">
    <cfRule type="expression" dxfId="495" priority="5">
      <formula>validation</formula>
    </cfRule>
  </conditionalFormatting>
  <conditionalFormatting sqref="Q51">
    <cfRule type="cellIs" dxfId="494" priority="3" operator="equal">
      <formula>"P"</formula>
    </cfRule>
  </conditionalFormatting>
  <dataValidations count="8">
    <dataValidation type="list" showInputMessage="1" showErrorMessage="1" sqref="L1" xr:uid="{7DA4302A-57A7-48C7-AA19-E9753B3E1FB3}">
      <formula1>langue</formula1>
    </dataValidation>
    <dataValidation type="list" allowBlank="1" showInputMessage="1" showErrorMessage="1" sqref="F6" xr:uid="{8C6E6716-6C06-4251-AFAA-A4D749610DEC}">
      <formula1>IF(dfi="Français",Français,Deutsch)</formula1>
    </dataValidation>
    <dataValidation allowBlank="1" showInputMessage="1" showErrorMessage="1" prompt="Coordonnées officielles_x000a_CH1903+ / NM95" sqref="C9:L9 N9:Q9" xr:uid="{BFEFB6D5-E666-414F-98B9-9D5E28B59E7C}"/>
    <dataValidation type="whole" operator="greaterThanOrEqual" allowBlank="1" showInputMessage="1" showErrorMessage="1" error="Minimum 3 jours" sqref="L6" xr:uid="{FB03D428-802E-45E9-BAF8-80AA0A3A8B33}">
      <formula1>3</formula1>
    </dataValidation>
    <dataValidation showInputMessage="1" showErrorMessage="1" error="Une randonnée dure au minimum 4 heures d'engagement dans le terrain" sqref="F12 L3" xr:uid="{149000F2-A9B3-4957-83A8-700F5738D05F}"/>
    <dataValidation type="decimal" allowBlank="1" showInputMessage="1" showErrorMessage="1" error="Une randonnée dure au minimum 4 heures d'engagement dans le terrain" sqref="L11" xr:uid="{B9DE7B4C-A2DD-4C8A-976A-98A4D31C91D6}">
      <formula1>4</formula1>
      <formula2>12</formula2>
    </dataValidation>
    <dataValidation type="whole" allowBlank="1" showInputMessage="1" showErrorMessage="1" error="Un groupe est composé d'au moins deux clients" sqref="D12" xr:uid="{24295763-8C64-4F50-88FA-BC5FFAF6FE8A}">
      <formula1>2</formula1>
      <formula2>50</formula2>
    </dataValidation>
    <dataValidation type="date" operator="greaterThan" allowBlank="1" showErrorMessage="1" sqref="D6" xr:uid="{C34EF699-0A52-4FE4-B8EA-35886BCC58E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DDAD908-9292-40C1-8356-5CF1207854E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FFCDC508-0F83-4192-A7F7-7D2DEA3B0ED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ED529-AF1A-49BC-B687-BA447C1C7B78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60Q0jGqbueGJim24SjdYsU/pEHnB+niXV+OBnFlBT9siPiwJOV/4gZmrof7i7WIIiF0n3VrA2OsUa7TMHIjhMA==" saltValue="zOWGLCDhjku2UIupbdSQJ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93" priority="4">
      <formula>LEN(TRIM(C40))&gt;0</formula>
    </cfRule>
  </conditionalFormatting>
  <conditionalFormatting sqref="C46:G47">
    <cfRule type="expression" dxfId="492" priority="6">
      <formula>H44="OUI"</formula>
    </cfRule>
  </conditionalFormatting>
  <conditionalFormatting sqref="I1">
    <cfRule type="notContainsBlanks" dxfId="491" priority="8">
      <formula>LEN(TRIM(I1))&gt;0</formula>
    </cfRule>
  </conditionalFormatting>
  <conditionalFormatting sqref="I51:I78">
    <cfRule type="cellIs" dxfId="490" priority="1" operator="equal">
      <formula>"P"</formula>
    </cfRule>
  </conditionalFormatting>
  <conditionalFormatting sqref="I79">
    <cfRule type="expression" dxfId="489" priority="7">
      <formula>$I$79</formula>
    </cfRule>
  </conditionalFormatting>
  <conditionalFormatting sqref="L6">
    <cfRule type="expression" dxfId="488" priority="2">
      <formula>+IF(J6="Nein / Non / No",TRUE())</formula>
    </cfRule>
  </conditionalFormatting>
  <conditionalFormatting sqref="L45">
    <cfRule type="expression" dxfId="487" priority="5">
      <formula>validation</formula>
    </cfRule>
  </conditionalFormatting>
  <conditionalFormatting sqref="Q51">
    <cfRule type="cellIs" dxfId="486" priority="3" operator="equal">
      <formula>"P"</formula>
    </cfRule>
  </conditionalFormatting>
  <dataValidations count="8">
    <dataValidation type="date" operator="greaterThan" allowBlank="1" showErrorMessage="1" sqref="D6" xr:uid="{2115315A-3B3C-4E08-A1A4-8D3CF62BCD76}">
      <formula1>44562</formula1>
    </dataValidation>
    <dataValidation type="whole" allowBlank="1" showInputMessage="1" showErrorMessage="1" error="Un groupe est composé d'au moins deux clients" sqref="D12" xr:uid="{33AD0A57-4151-46F5-9564-A9841881E31E}">
      <formula1>2</formula1>
      <formula2>50</formula2>
    </dataValidation>
    <dataValidation type="decimal" allowBlank="1" showInputMessage="1" showErrorMessage="1" error="Une randonnée dure au minimum 4 heures d'engagement dans le terrain" sqref="L11" xr:uid="{1EE500A7-8E0F-418A-A8BD-0BCE1508FC6F}">
      <formula1>4</formula1>
      <formula2>12</formula2>
    </dataValidation>
    <dataValidation showInputMessage="1" showErrorMessage="1" error="Une randonnée dure au minimum 4 heures d'engagement dans le terrain" sqref="F12 L3" xr:uid="{BED42220-5BFA-426C-9DF9-3F20F15A5BDD}"/>
    <dataValidation type="whole" operator="greaterThanOrEqual" allowBlank="1" showInputMessage="1" showErrorMessage="1" error="Minimum 3 jours" sqref="L6" xr:uid="{9B76D6B3-5FD8-4E1A-BBFB-3F4F9CFAD917}">
      <formula1>3</formula1>
    </dataValidation>
    <dataValidation allowBlank="1" showInputMessage="1" showErrorMessage="1" prompt="Coordonnées officielles_x000a_CH1903+ / NM95" sqref="C9:L9 N9:Q9" xr:uid="{0B3FD1A7-7656-45DE-B529-A67D419FE1DA}"/>
    <dataValidation type="list" allowBlank="1" showInputMessage="1" showErrorMessage="1" sqref="F6" xr:uid="{0FFEFE9D-0B3B-487A-A0E2-E6A7FE349C8D}">
      <formula1>IF(dfi="Français",Français,Deutsch)</formula1>
    </dataValidation>
    <dataValidation type="list" showInputMessage="1" showErrorMessage="1" sqref="L1" xr:uid="{EDF73C4A-6837-481B-A0B2-7FD4B9693FC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6C17811-75C7-482D-ACEC-E7B08AD5651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9419818-6263-4A74-8D92-C74E2CEAF36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1A079-6668-4E9D-B232-3EE8786A19B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k0G8Ixrsz3JLPxx9AYAqNL5hgPchidl2htLcAu9POD5T2kq3cq+YVT/bnn087OM7ZjsrXP/CjXLsDVLCMtZwow==" saltValue="f3yxci5VlYvdbsdhWTPFO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85" priority="4">
      <formula>LEN(TRIM(C40))&gt;0</formula>
    </cfRule>
  </conditionalFormatting>
  <conditionalFormatting sqref="C46:G47">
    <cfRule type="expression" dxfId="484" priority="6">
      <formula>H44="OUI"</formula>
    </cfRule>
  </conditionalFormatting>
  <conditionalFormatting sqref="I1">
    <cfRule type="notContainsBlanks" dxfId="483" priority="8">
      <formula>LEN(TRIM(I1))&gt;0</formula>
    </cfRule>
  </conditionalFormatting>
  <conditionalFormatting sqref="I51:I78">
    <cfRule type="cellIs" dxfId="482" priority="1" operator="equal">
      <formula>"P"</formula>
    </cfRule>
  </conditionalFormatting>
  <conditionalFormatting sqref="I79">
    <cfRule type="expression" dxfId="481" priority="7">
      <formula>$I$79</formula>
    </cfRule>
  </conditionalFormatting>
  <conditionalFormatting sqref="L6">
    <cfRule type="expression" dxfId="480" priority="2">
      <formula>+IF(J6="Nein / Non / No",TRUE())</formula>
    </cfRule>
  </conditionalFormatting>
  <conditionalFormatting sqref="L45">
    <cfRule type="expression" dxfId="479" priority="5">
      <formula>validation</formula>
    </cfRule>
  </conditionalFormatting>
  <conditionalFormatting sqref="Q51">
    <cfRule type="cellIs" dxfId="478" priority="3" operator="equal">
      <formula>"P"</formula>
    </cfRule>
  </conditionalFormatting>
  <dataValidations count="8">
    <dataValidation type="list" showInputMessage="1" showErrorMessage="1" sqref="L1" xr:uid="{0F106DB7-8A6D-4260-B31E-D3B0DFF6B4DD}">
      <formula1>langue</formula1>
    </dataValidation>
    <dataValidation type="list" allowBlank="1" showInputMessage="1" showErrorMessage="1" sqref="F6" xr:uid="{E5A2FC97-0A8C-4981-9049-FC84410F72CD}">
      <formula1>IF(dfi="Français",Français,Deutsch)</formula1>
    </dataValidation>
    <dataValidation allowBlank="1" showInputMessage="1" showErrorMessage="1" prompt="Coordonnées officielles_x000a_CH1903+ / NM95" sqref="C9:L9 N9:Q9" xr:uid="{184B1E65-FC9C-4AE6-A00F-AB1F0D0DDC16}"/>
    <dataValidation type="whole" operator="greaterThanOrEqual" allowBlank="1" showInputMessage="1" showErrorMessage="1" error="Minimum 3 jours" sqref="L6" xr:uid="{8AEA36E0-7582-4A92-98D7-53B269C6B0E8}">
      <formula1>3</formula1>
    </dataValidation>
    <dataValidation showInputMessage="1" showErrorMessage="1" error="Une randonnée dure au minimum 4 heures d'engagement dans le terrain" sqref="F12 L3" xr:uid="{6CF550E7-64E7-44AB-93E2-EA864D1D4439}"/>
    <dataValidation type="decimal" allowBlank="1" showInputMessage="1" showErrorMessage="1" error="Une randonnée dure au minimum 4 heures d'engagement dans le terrain" sqref="L11" xr:uid="{C6B7EF62-46F2-4582-8FA0-F9B4A8D19DC5}">
      <formula1>4</formula1>
      <formula2>12</formula2>
    </dataValidation>
    <dataValidation type="whole" allowBlank="1" showInputMessage="1" showErrorMessage="1" error="Un groupe est composé d'au moins deux clients" sqref="D12" xr:uid="{D0107BAA-D60F-4096-AA4C-FBA68495A45E}">
      <formula1>2</formula1>
      <formula2>50</formula2>
    </dataValidation>
    <dataValidation type="date" operator="greaterThan" allowBlank="1" showErrorMessage="1" sqref="D6" xr:uid="{62BA39CD-25AE-4637-ABB4-C68874540C9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169B944-995E-457D-9CCF-4C9F64CC49C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FAA16A4-458C-4737-B6E8-2532F21CB99A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BCA35-3934-44A2-B47C-7B9D2061E44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7zyT4ldKI9OoGtQWT6xsPlGIrC/m3JNphM0m/ZiDyfhQz9sBJfgNJCQDE1DPMQEo/tNZDVwelvuOMcJ886auWg==" saltValue="aswMxgFURiEmj1fDP/TAR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77" priority="4">
      <formula>LEN(TRIM(C40))&gt;0</formula>
    </cfRule>
  </conditionalFormatting>
  <conditionalFormatting sqref="C46:G47">
    <cfRule type="expression" dxfId="476" priority="6">
      <formula>H44="OUI"</formula>
    </cfRule>
  </conditionalFormatting>
  <conditionalFormatting sqref="I1">
    <cfRule type="notContainsBlanks" dxfId="475" priority="8">
      <formula>LEN(TRIM(I1))&gt;0</formula>
    </cfRule>
  </conditionalFormatting>
  <conditionalFormatting sqref="I51:I78">
    <cfRule type="cellIs" dxfId="474" priority="1" operator="equal">
      <formula>"P"</formula>
    </cfRule>
  </conditionalFormatting>
  <conditionalFormatting sqref="I79">
    <cfRule type="expression" dxfId="473" priority="7">
      <formula>$I$79</formula>
    </cfRule>
  </conditionalFormatting>
  <conditionalFormatting sqref="L6">
    <cfRule type="expression" dxfId="472" priority="2">
      <formula>+IF(J6="Nein / Non / No",TRUE())</formula>
    </cfRule>
  </conditionalFormatting>
  <conditionalFormatting sqref="L45">
    <cfRule type="expression" dxfId="471" priority="5">
      <formula>validation</formula>
    </cfRule>
  </conditionalFormatting>
  <conditionalFormatting sqref="Q51">
    <cfRule type="cellIs" dxfId="470" priority="3" operator="equal">
      <formula>"P"</formula>
    </cfRule>
  </conditionalFormatting>
  <dataValidations count="8">
    <dataValidation type="list" showInputMessage="1" showErrorMessage="1" sqref="L1" xr:uid="{B9D0A011-681C-46BE-95AB-B2CDD9335AFC}">
      <formula1>langue</formula1>
    </dataValidation>
    <dataValidation type="list" allowBlank="1" showInputMessage="1" showErrorMessage="1" sqref="F6" xr:uid="{84F65E76-7F23-4400-B240-328854AE67E3}">
      <formula1>IF(dfi="Français",Français,Deutsch)</formula1>
    </dataValidation>
    <dataValidation allowBlank="1" showInputMessage="1" showErrorMessage="1" prompt="Coordonnées officielles_x000a_CH1903+ / NM95" sqref="C9:L9 N9:Q9" xr:uid="{85537756-544D-4138-B94A-ED00E7B9B26A}"/>
    <dataValidation type="whole" operator="greaterThanOrEqual" allowBlank="1" showInputMessage="1" showErrorMessage="1" error="Minimum 3 jours" sqref="L6" xr:uid="{841600D0-2C10-48B2-AB16-E8975F02F165}">
      <formula1>3</formula1>
    </dataValidation>
    <dataValidation showInputMessage="1" showErrorMessage="1" error="Une randonnée dure au minimum 4 heures d'engagement dans le terrain" sqref="F12 L3" xr:uid="{B08F070F-EB4F-4F9B-90FD-16875C717082}"/>
    <dataValidation type="decimal" allowBlank="1" showInputMessage="1" showErrorMessage="1" error="Une randonnée dure au minimum 4 heures d'engagement dans le terrain" sqref="L11" xr:uid="{E98AD108-8B62-4F78-B43C-090553395759}">
      <formula1>4</formula1>
      <formula2>12</formula2>
    </dataValidation>
    <dataValidation type="whole" allowBlank="1" showInputMessage="1" showErrorMessage="1" error="Un groupe est composé d'au moins deux clients" sqref="D12" xr:uid="{716B5AAD-CED7-4EC8-9952-B0DCEFEC6E28}">
      <formula1>2</formula1>
      <formula2>50</formula2>
    </dataValidation>
    <dataValidation type="date" operator="greaterThan" allowBlank="1" showErrorMessage="1" sqref="D6" xr:uid="{2C1D98FA-8BF6-43B5-82C6-EF9F344D40E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EDE4C2F-90A8-46D1-BB8F-1C3444747C2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D7C8CF6-C981-4CC9-9888-4CE1F2113D6D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7FC7A-DAB2-43B9-9D28-B715CF69972F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hp0UM+IIEWXtn8En5F95vDuXPsh5qyYQTEyyjXSMBJxz8uhfU30V2tBJd/1pEHl3YDDhXIxdIY3m7quwNtjE/w==" saltValue="IkbnPqi009a6vdVj89BD2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69" priority="4">
      <formula>LEN(TRIM(C40))&gt;0</formula>
    </cfRule>
  </conditionalFormatting>
  <conditionalFormatting sqref="C46:G47">
    <cfRule type="expression" dxfId="468" priority="6">
      <formula>H44="OUI"</formula>
    </cfRule>
  </conditionalFormatting>
  <conditionalFormatting sqref="I1">
    <cfRule type="notContainsBlanks" dxfId="467" priority="8">
      <formula>LEN(TRIM(I1))&gt;0</formula>
    </cfRule>
  </conditionalFormatting>
  <conditionalFormatting sqref="I51:I78">
    <cfRule type="cellIs" dxfId="466" priority="1" operator="equal">
      <formula>"P"</formula>
    </cfRule>
  </conditionalFormatting>
  <conditionalFormatting sqref="I79">
    <cfRule type="expression" dxfId="465" priority="7">
      <formula>$I$79</formula>
    </cfRule>
  </conditionalFormatting>
  <conditionalFormatting sqref="L6">
    <cfRule type="expression" dxfId="464" priority="2">
      <formula>+IF(J6="Nein / Non / No",TRUE())</formula>
    </cfRule>
  </conditionalFormatting>
  <conditionalFormatting sqref="L45">
    <cfRule type="expression" dxfId="463" priority="5">
      <formula>validation</formula>
    </cfRule>
  </conditionalFormatting>
  <conditionalFormatting sqref="Q51">
    <cfRule type="cellIs" dxfId="462" priority="3" operator="equal">
      <formula>"P"</formula>
    </cfRule>
  </conditionalFormatting>
  <dataValidations count="8">
    <dataValidation type="date" operator="greaterThan" allowBlank="1" showErrorMessage="1" sqref="D6" xr:uid="{FB757FB6-CADE-43BA-8A8F-79D421A39981}">
      <formula1>44562</formula1>
    </dataValidation>
    <dataValidation type="whole" allowBlank="1" showInputMessage="1" showErrorMessage="1" error="Un groupe est composé d'au moins deux clients" sqref="D12" xr:uid="{066EEB2F-A83A-4528-9113-4D5038507842}">
      <formula1>2</formula1>
      <formula2>50</formula2>
    </dataValidation>
    <dataValidation type="decimal" allowBlank="1" showInputMessage="1" showErrorMessage="1" error="Une randonnée dure au minimum 4 heures d'engagement dans le terrain" sqref="L11" xr:uid="{78D1B9C9-C3E0-4A4B-B0F7-FB79FEC5C21D}">
      <formula1>4</formula1>
      <formula2>12</formula2>
    </dataValidation>
    <dataValidation showInputMessage="1" showErrorMessage="1" error="Une randonnée dure au minimum 4 heures d'engagement dans le terrain" sqref="F12 L3" xr:uid="{20020B36-C1AB-4586-8D5C-2012AECE2FF1}"/>
    <dataValidation type="whole" operator="greaterThanOrEqual" allowBlank="1" showInputMessage="1" showErrorMessage="1" error="Minimum 3 jours" sqref="L6" xr:uid="{588AEC47-A896-4A18-874E-0B6D87E3EA09}">
      <formula1>3</formula1>
    </dataValidation>
    <dataValidation allowBlank="1" showInputMessage="1" showErrorMessage="1" prompt="Coordonnées officielles_x000a_CH1903+ / NM95" sqref="C9:L9 N9:Q9" xr:uid="{8630275B-E3F6-4C0E-ADEC-F9F38FD85958}"/>
    <dataValidation type="list" allowBlank="1" showInputMessage="1" showErrorMessage="1" sqref="F6" xr:uid="{7AB1CF1E-9088-48C5-A7F9-90381BF73543}">
      <formula1>IF(dfi="Français",Français,Deutsch)</formula1>
    </dataValidation>
    <dataValidation type="list" showInputMessage="1" showErrorMessage="1" sqref="L1" xr:uid="{12C875AA-76F5-49CC-AF52-9BC5E48A883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B7A64EC-7618-4764-87A2-E0C539E22588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5683169-7E1F-4289-A71C-51093D33C65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FC1FA-4D06-4AC8-AF31-A63B6F01146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19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PE9JkIDrG1PKCAHBfvdGXH9n89ai/XOvNz/Wym1yxldRd+0nDysnKgbEcmoTqeOnfWJRQ1CcCXHp2mPuaq70Q==" saltValue="8eEJuNUz2wYTqx4fI1pPx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61" priority="4">
      <formula>LEN(TRIM(C40))&gt;0</formula>
    </cfRule>
  </conditionalFormatting>
  <conditionalFormatting sqref="C46:G47">
    <cfRule type="expression" dxfId="460" priority="6">
      <formula>H44="OUI"</formula>
    </cfRule>
  </conditionalFormatting>
  <conditionalFormatting sqref="I1">
    <cfRule type="notContainsBlanks" dxfId="459" priority="8">
      <formula>LEN(TRIM(I1))&gt;0</formula>
    </cfRule>
  </conditionalFormatting>
  <conditionalFormatting sqref="I51:I78">
    <cfRule type="cellIs" dxfId="458" priority="1" operator="equal">
      <formula>"P"</formula>
    </cfRule>
  </conditionalFormatting>
  <conditionalFormatting sqref="I79">
    <cfRule type="expression" dxfId="457" priority="7">
      <formula>$I$79</formula>
    </cfRule>
  </conditionalFormatting>
  <conditionalFormatting sqref="L6">
    <cfRule type="expression" dxfId="456" priority="2">
      <formula>+IF(J6="Nein / Non / No",TRUE())</formula>
    </cfRule>
  </conditionalFormatting>
  <conditionalFormatting sqref="L45">
    <cfRule type="expression" dxfId="455" priority="5">
      <formula>validation</formula>
    </cfRule>
  </conditionalFormatting>
  <conditionalFormatting sqref="Q51">
    <cfRule type="cellIs" dxfId="454" priority="3" operator="equal">
      <formula>"P"</formula>
    </cfRule>
  </conditionalFormatting>
  <dataValidations count="8">
    <dataValidation type="list" showInputMessage="1" showErrorMessage="1" sqref="L1" xr:uid="{745EBCB7-8D17-431B-B241-A8B4BDCD72C8}">
      <formula1>langue</formula1>
    </dataValidation>
    <dataValidation type="list" allowBlank="1" showInputMessage="1" showErrorMessage="1" sqref="F6" xr:uid="{BBBC3E1D-D837-4E43-A790-F803D63AC561}">
      <formula1>IF(dfi="Français",Français,Deutsch)</formula1>
    </dataValidation>
    <dataValidation allowBlank="1" showInputMessage="1" showErrorMessage="1" prompt="Coordonnées officielles_x000a_CH1903+ / NM95" sqref="C9:L9 N9:Q9" xr:uid="{2BE712F9-DEDE-4065-AC11-978083A61ED6}"/>
    <dataValidation type="whole" operator="greaterThanOrEqual" allowBlank="1" showInputMessage="1" showErrorMessage="1" error="Minimum 3 jours" sqref="L6" xr:uid="{8F1D6A36-0D80-4803-8EF2-394680000CB0}">
      <formula1>3</formula1>
    </dataValidation>
    <dataValidation showInputMessage="1" showErrorMessage="1" error="Une randonnée dure au minimum 4 heures d'engagement dans le terrain" sqref="F12 L3" xr:uid="{94FA58FD-F974-4FF7-AE4D-AFC3330B9132}"/>
    <dataValidation type="decimal" allowBlank="1" showInputMessage="1" showErrorMessage="1" error="Une randonnée dure au minimum 4 heures d'engagement dans le terrain" sqref="L11" xr:uid="{90D1572C-CBED-4A03-A512-CC5A897B1854}">
      <formula1>4</formula1>
      <formula2>12</formula2>
    </dataValidation>
    <dataValidation type="whole" allowBlank="1" showInputMessage="1" showErrorMessage="1" error="Un groupe est composé d'au moins deux clients" sqref="D12" xr:uid="{EB308E9F-72A7-4F20-90E8-7AD1E34D3921}">
      <formula1>2</formula1>
      <formula2>50</formula2>
    </dataValidation>
    <dataValidation type="date" operator="greaterThan" allowBlank="1" showErrorMessage="1" sqref="D6" xr:uid="{846628A7-27D2-4920-8BBC-1A4F0E6040D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E82CDE2-BD04-432B-8F71-324EC6A0715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DADCAB1-DF69-474B-89A8-6E72A2DDC3D3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5F2CA-602B-476D-B570-C62BB8616707}">
  <sheetPr>
    <pageSetUpPr fitToPage="1"/>
  </sheetPr>
  <dimension ref="B1:S274"/>
  <sheetViews>
    <sheetView showGridLines="0" topLeftCell="A2" zoomScale="55" zoomScaleNormal="55" workbookViewId="0">
      <selection activeCell="H33" sqref="H33:K33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tFCKL1adRMxJ0Un8LXg04nvS3dKKE65cCSUzqec/Ysa8QCQde1sEonKNZjcs6icVixjKSi9Vm0WUscVzZAJcog==" saltValue="volQTZPTuRkHOUBLGwq2t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97" priority="4">
      <formula>LEN(TRIM(C40))&gt;0</formula>
    </cfRule>
  </conditionalFormatting>
  <conditionalFormatting sqref="C46:G47">
    <cfRule type="expression" dxfId="596" priority="6">
      <formula>H44="OUI"</formula>
    </cfRule>
  </conditionalFormatting>
  <conditionalFormatting sqref="I1">
    <cfRule type="notContainsBlanks" dxfId="595" priority="8">
      <formula>LEN(TRIM(I1))&gt;0</formula>
    </cfRule>
  </conditionalFormatting>
  <conditionalFormatting sqref="I51:I78">
    <cfRule type="cellIs" dxfId="594" priority="1" operator="equal">
      <formula>"P"</formula>
    </cfRule>
  </conditionalFormatting>
  <conditionalFormatting sqref="I79">
    <cfRule type="expression" dxfId="593" priority="7">
      <formula>$I$79</formula>
    </cfRule>
  </conditionalFormatting>
  <conditionalFormatting sqref="L6">
    <cfRule type="expression" dxfId="592" priority="2">
      <formula>+IF(J6="Nein / Non / No",TRUE())</formula>
    </cfRule>
  </conditionalFormatting>
  <conditionalFormatting sqref="L45">
    <cfRule type="expression" dxfId="591" priority="5">
      <formula>validation</formula>
    </cfRule>
  </conditionalFormatting>
  <conditionalFormatting sqref="Q51">
    <cfRule type="cellIs" dxfId="590" priority="3" operator="equal">
      <formula>"P"</formula>
    </cfRule>
  </conditionalFormatting>
  <dataValidations count="8">
    <dataValidation type="list" showInputMessage="1" showErrorMessage="1" sqref="L1" xr:uid="{2748255C-7E95-4818-AFA7-9AAE4BBF3CC1}">
      <formula1>langue</formula1>
    </dataValidation>
    <dataValidation type="list" allowBlank="1" showInputMessage="1" showErrorMessage="1" sqref="F6" xr:uid="{F80E8A37-A68A-4F8E-91E2-32C9DBA5230B}">
      <formula1>IF(dfi="Français",Français,Deutsch)</formula1>
    </dataValidation>
    <dataValidation allowBlank="1" showInputMessage="1" showErrorMessage="1" prompt="Coordonnées officielles_x000a_CH1903+ / NM95" sqref="C9:L9 N9:Q9" xr:uid="{A2B87EA3-360B-441E-9D6D-9534F204D062}"/>
    <dataValidation type="whole" operator="greaterThanOrEqual" allowBlank="1" showInputMessage="1" showErrorMessage="1" error="Minimum 3 jours" sqref="L6" xr:uid="{12827461-F778-4DCC-BF6D-288F787830F5}">
      <formula1>3</formula1>
    </dataValidation>
    <dataValidation showInputMessage="1" showErrorMessage="1" error="Une randonnée dure au minimum 4 heures d'engagement dans le terrain" sqref="F12 L3" xr:uid="{931046E4-B947-45AE-990E-42CAE5B55DA9}"/>
    <dataValidation type="decimal" allowBlank="1" showInputMessage="1" showErrorMessage="1" error="Une randonnée dure au minimum 4 heures d'engagement dans le terrain" sqref="L11" xr:uid="{F07C5113-A693-45FB-9479-2604D58F4288}">
      <formula1>4</formula1>
      <formula2>12</formula2>
    </dataValidation>
    <dataValidation type="whole" allowBlank="1" showInputMessage="1" showErrorMessage="1" error="Un groupe est composé d'au moins deux clients" sqref="D12" xr:uid="{5C15DFF1-A64F-4016-9C09-0BD3294C30B5}">
      <formula1>2</formula1>
      <formula2>50</formula2>
    </dataValidation>
    <dataValidation type="date" operator="greaterThan" allowBlank="1" showErrorMessage="1" sqref="D6" xr:uid="{0B0C128E-971F-4A23-AEF5-110AAF4515E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AB680B0-1C3F-4FFD-A404-9D73BAE5DF5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CCEFE1A-7E68-4B25-984E-A0EC748C887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0655-2A25-42CB-BEEB-61E498A0CE57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5QSpkw2VdR0xaetXVGgRl5PY+3Fabb5SDzJdWCqr27wrWF2lP84PC44jQLmujkVWO/LSl8+CK+3ijtNQ4os1YQ==" saltValue="xaRqjsHMlRxvGIRckiudM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53" priority="4">
      <formula>LEN(TRIM(C40))&gt;0</formula>
    </cfRule>
  </conditionalFormatting>
  <conditionalFormatting sqref="C46:G47">
    <cfRule type="expression" dxfId="452" priority="6">
      <formula>H44="OUI"</formula>
    </cfRule>
  </conditionalFormatting>
  <conditionalFormatting sqref="I1">
    <cfRule type="notContainsBlanks" dxfId="451" priority="8">
      <formula>LEN(TRIM(I1))&gt;0</formula>
    </cfRule>
  </conditionalFormatting>
  <conditionalFormatting sqref="I51:I78">
    <cfRule type="cellIs" dxfId="450" priority="1" operator="equal">
      <formula>"P"</formula>
    </cfRule>
  </conditionalFormatting>
  <conditionalFormatting sqref="I79">
    <cfRule type="expression" dxfId="449" priority="7">
      <formula>$I$79</formula>
    </cfRule>
  </conditionalFormatting>
  <conditionalFormatting sqref="L6">
    <cfRule type="expression" dxfId="448" priority="2">
      <formula>+IF(J6="Nein / Non / No",TRUE())</formula>
    </cfRule>
  </conditionalFormatting>
  <conditionalFormatting sqref="L45">
    <cfRule type="expression" dxfId="447" priority="5">
      <formula>validation</formula>
    </cfRule>
  </conditionalFormatting>
  <conditionalFormatting sqref="Q51">
    <cfRule type="cellIs" dxfId="446" priority="3" operator="equal">
      <formula>"P"</formula>
    </cfRule>
  </conditionalFormatting>
  <dataValidations count="8">
    <dataValidation type="date" operator="greaterThan" allowBlank="1" showErrorMessage="1" sqref="D6" xr:uid="{38023855-56D8-4294-A85C-E85F28E12C17}">
      <formula1>44562</formula1>
    </dataValidation>
    <dataValidation type="whole" allowBlank="1" showInputMessage="1" showErrorMessage="1" error="Un groupe est composé d'au moins deux clients" sqref="D12" xr:uid="{6C89B582-C63C-4B22-AC76-7BBB4A1AF1AF}">
      <formula1>2</formula1>
      <formula2>50</formula2>
    </dataValidation>
    <dataValidation type="decimal" allowBlank="1" showInputMessage="1" showErrorMessage="1" error="Une randonnée dure au minimum 4 heures d'engagement dans le terrain" sqref="L11" xr:uid="{513CA108-9163-4B4D-A535-A4BBAFA1F945}">
      <formula1>4</formula1>
      <formula2>12</formula2>
    </dataValidation>
    <dataValidation showInputMessage="1" showErrorMessage="1" error="Une randonnée dure au minimum 4 heures d'engagement dans le terrain" sqref="F12 L3" xr:uid="{1E993879-BC97-4FA8-8529-EC2DE1B2497A}"/>
    <dataValidation type="whole" operator="greaterThanOrEqual" allowBlank="1" showInputMessage="1" showErrorMessage="1" error="Minimum 3 jours" sqref="L6" xr:uid="{BC4D9F6E-F700-47CF-BDC4-CC8A552DBF2B}">
      <formula1>3</formula1>
    </dataValidation>
    <dataValidation allowBlank="1" showInputMessage="1" showErrorMessage="1" prompt="Coordonnées officielles_x000a_CH1903+ / NM95" sqref="C9:L9 N9:Q9" xr:uid="{3FA3CA86-3791-48DD-A245-0A4C39C20953}"/>
    <dataValidation type="list" allowBlank="1" showInputMessage="1" showErrorMessage="1" sqref="F6" xr:uid="{03EE1189-10A6-4FB2-867E-EAB0DE231C5A}">
      <formula1>IF(dfi="Français",Français,Deutsch)</formula1>
    </dataValidation>
    <dataValidation type="list" showInputMessage="1" showErrorMessage="1" sqref="L1" xr:uid="{3F7D561B-93B5-4C47-BB8A-FC91F165F4C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68C7E00-3559-43B9-9E6A-A91B2DDCF48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50C786D-5F56-43AC-87A5-30013D9F9CCE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7C784-65BB-4A60-A844-072AAB969ED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9v+PAL+EI5YzjY5e2txpKL4+qS6F0JWkjhgulxO7ovpt97hw0iN3R0hCuNiTFQDRaY0LRPDN+HAKzwYRUQCQlw==" saltValue="5NIUO3BvsaUFCJnIH1k7T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45" priority="4">
      <formula>LEN(TRIM(C40))&gt;0</formula>
    </cfRule>
  </conditionalFormatting>
  <conditionalFormatting sqref="C46:G47">
    <cfRule type="expression" dxfId="444" priority="6">
      <formula>H44="OUI"</formula>
    </cfRule>
  </conditionalFormatting>
  <conditionalFormatting sqref="I1">
    <cfRule type="notContainsBlanks" dxfId="443" priority="8">
      <formula>LEN(TRIM(I1))&gt;0</formula>
    </cfRule>
  </conditionalFormatting>
  <conditionalFormatting sqref="I51:I78">
    <cfRule type="cellIs" dxfId="442" priority="1" operator="equal">
      <formula>"P"</formula>
    </cfRule>
  </conditionalFormatting>
  <conditionalFormatting sqref="I79">
    <cfRule type="expression" dxfId="441" priority="7">
      <formula>$I$79</formula>
    </cfRule>
  </conditionalFormatting>
  <conditionalFormatting sqref="L6">
    <cfRule type="expression" dxfId="440" priority="2">
      <formula>+IF(J6="Nein / Non / No",TRUE())</formula>
    </cfRule>
  </conditionalFormatting>
  <conditionalFormatting sqref="L45">
    <cfRule type="expression" dxfId="439" priority="5">
      <formula>validation</formula>
    </cfRule>
  </conditionalFormatting>
  <conditionalFormatting sqref="Q51">
    <cfRule type="cellIs" dxfId="438" priority="3" operator="equal">
      <formula>"P"</formula>
    </cfRule>
  </conditionalFormatting>
  <dataValidations count="8">
    <dataValidation type="date" operator="greaterThan" allowBlank="1" showErrorMessage="1" sqref="D6" xr:uid="{2AA2497A-82F4-4D97-92FA-FF38724752F1}">
      <formula1>44562</formula1>
    </dataValidation>
    <dataValidation type="whole" allowBlank="1" showInputMessage="1" showErrorMessage="1" error="Un groupe est composé d'au moins deux clients" sqref="D12" xr:uid="{5B53DD75-E54D-4D92-865F-F92CB905A500}">
      <formula1>2</formula1>
      <formula2>50</formula2>
    </dataValidation>
    <dataValidation type="decimal" allowBlank="1" showInputMessage="1" showErrorMessage="1" error="Une randonnée dure au minimum 4 heures d'engagement dans le terrain" sqref="L11" xr:uid="{C7971CAC-03BE-49AD-AAC4-A0C1AF1B8B50}">
      <formula1>4</formula1>
      <formula2>12</formula2>
    </dataValidation>
    <dataValidation showInputMessage="1" showErrorMessage="1" error="Une randonnée dure au minimum 4 heures d'engagement dans le terrain" sqref="F12 L3" xr:uid="{ACA21134-B866-4B7C-9983-076C72F419C4}"/>
    <dataValidation type="whole" operator="greaterThanOrEqual" allowBlank="1" showInputMessage="1" showErrorMessage="1" error="Minimum 3 jours" sqref="L6" xr:uid="{CB16111D-70A5-44C7-8C76-FDBAA7300E0A}">
      <formula1>3</formula1>
    </dataValidation>
    <dataValidation allowBlank="1" showInputMessage="1" showErrorMessage="1" prompt="Coordonnées officielles_x000a_CH1903+ / NM95" sqref="C9:L9 N9:Q9" xr:uid="{521C935C-1282-4746-9587-87B4C64E594D}"/>
    <dataValidation type="list" allowBlank="1" showInputMessage="1" showErrorMessage="1" sqref="F6" xr:uid="{51F16CD3-1D5E-4E29-9E5E-0DF2DC9DF210}">
      <formula1>IF(dfi="Français",Français,Deutsch)</formula1>
    </dataValidation>
    <dataValidation type="list" showInputMessage="1" showErrorMessage="1" sqref="L1" xr:uid="{1C758E59-B922-486A-8ED1-B20D80565CA4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03931F-83EF-4DFC-A13C-DC4134B4B7C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EE8B63F-F892-4C2A-8212-B0EFE7B39E52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4785B-424A-4076-BB91-2732330DC0B9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j2aQfMA+MnP1k0ZMsChyLA3YJ78e2QxZq+ycVO8dZj/0FXfr1OyOvR8ElflbmjCT7Vs9kYCOaMoytWfTvMs2A==" saltValue="PBnnmSZLrrjYl3BVJMHbY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37" priority="4">
      <formula>LEN(TRIM(C40))&gt;0</formula>
    </cfRule>
  </conditionalFormatting>
  <conditionalFormatting sqref="C46:G47">
    <cfRule type="expression" dxfId="436" priority="6">
      <formula>H44="OUI"</formula>
    </cfRule>
  </conditionalFormatting>
  <conditionalFormatting sqref="I1">
    <cfRule type="notContainsBlanks" dxfId="435" priority="8">
      <formula>LEN(TRIM(I1))&gt;0</formula>
    </cfRule>
  </conditionalFormatting>
  <conditionalFormatting sqref="I51:I78">
    <cfRule type="cellIs" dxfId="434" priority="1" operator="equal">
      <formula>"P"</formula>
    </cfRule>
  </conditionalFormatting>
  <conditionalFormatting sqref="I79">
    <cfRule type="expression" dxfId="433" priority="7">
      <formula>$I$79</formula>
    </cfRule>
  </conditionalFormatting>
  <conditionalFormatting sqref="L6">
    <cfRule type="expression" dxfId="432" priority="2">
      <formula>+IF(J6="Nein / Non / No",TRUE())</formula>
    </cfRule>
  </conditionalFormatting>
  <conditionalFormatting sqref="L45">
    <cfRule type="expression" dxfId="431" priority="5">
      <formula>validation</formula>
    </cfRule>
  </conditionalFormatting>
  <conditionalFormatting sqref="Q51">
    <cfRule type="cellIs" dxfId="430" priority="3" operator="equal">
      <formula>"P"</formula>
    </cfRule>
  </conditionalFormatting>
  <dataValidations count="8">
    <dataValidation type="list" showInputMessage="1" showErrorMessage="1" sqref="L1" xr:uid="{C1606AF8-FF52-493B-891D-FED25E4EAEFB}">
      <formula1>langue</formula1>
    </dataValidation>
    <dataValidation type="list" allowBlank="1" showInputMessage="1" showErrorMessage="1" sqref="F6" xr:uid="{BBB901F8-2084-492E-AC59-58FB4A897FB4}">
      <formula1>IF(dfi="Français",Français,Deutsch)</formula1>
    </dataValidation>
    <dataValidation allowBlank="1" showInputMessage="1" showErrorMessage="1" prompt="Coordonnées officielles_x000a_CH1903+ / NM95" sqref="C9:L9 N9:Q9" xr:uid="{AE9AC124-003E-47B2-A163-A493647C5FDC}"/>
    <dataValidation type="whole" operator="greaterThanOrEqual" allowBlank="1" showInputMessage="1" showErrorMessage="1" error="Minimum 3 jours" sqref="L6" xr:uid="{3BC7BC6E-9434-48E9-BD48-145A06A7C137}">
      <formula1>3</formula1>
    </dataValidation>
    <dataValidation showInputMessage="1" showErrorMessage="1" error="Une randonnée dure au minimum 4 heures d'engagement dans le terrain" sqref="F12 L3" xr:uid="{30D2ADD3-8DA2-4305-BFF4-84D74B8B3E7A}"/>
    <dataValidation type="decimal" allowBlank="1" showInputMessage="1" showErrorMessage="1" error="Une randonnée dure au minimum 4 heures d'engagement dans le terrain" sqref="L11" xr:uid="{897077A5-8DE2-402F-B181-E7FF645F3E38}">
      <formula1>4</formula1>
      <formula2>12</formula2>
    </dataValidation>
    <dataValidation type="whole" allowBlank="1" showInputMessage="1" showErrorMessage="1" error="Un groupe est composé d'au moins deux clients" sqref="D12" xr:uid="{69502A3C-E7BC-4DB2-B73A-132EC2FFD387}">
      <formula1>2</formula1>
      <formula2>50</formula2>
    </dataValidation>
    <dataValidation type="date" operator="greaterThan" allowBlank="1" showErrorMessage="1" sqref="D6" xr:uid="{5647D083-6F6F-4E28-8E88-6B1E3640543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193A974-C35E-466D-8CD5-F05E65DD438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6490A47-A37F-4AE1-B8F0-B1BC6CBEAD3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432F-C7D0-4027-9872-05E921DBB012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23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l4Sk2arOgwJMjdd6LL8WtUocCB9/JOvrFZGUmVxWu5X/mgmauz22JiPmEMhcNgOIYzA0fNbju/khgQQO9zn4JA==" saltValue="PKFBfkRrs3fP+jSkcErg4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29" priority="4">
      <formula>LEN(TRIM(C40))&gt;0</formula>
    </cfRule>
  </conditionalFormatting>
  <conditionalFormatting sqref="C46:G47">
    <cfRule type="expression" dxfId="428" priority="6">
      <formula>H44="OUI"</formula>
    </cfRule>
  </conditionalFormatting>
  <conditionalFormatting sqref="I1">
    <cfRule type="notContainsBlanks" dxfId="427" priority="8">
      <formula>LEN(TRIM(I1))&gt;0</formula>
    </cfRule>
  </conditionalFormatting>
  <conditionalFormatting sqref="I51:I78">
    <cfRule type="cellIs" dxfId="426" priority="1" operator="equal">
      <formula>"P"</formula>
    </cfRule>
  </conditionalFormatting>
  <conditionalFormatting sqref="I79">
    <cfRule type="expression" dxfId="425" priority="7">
      <formula>$I$79</formula>
    </cfRule>
  </conditionalFormatting>
  <conditionalFormatting sqref="L6">
    <cfRule type="expression" dxfId="424" priority="2">
      <formula>+IF(J6="Nein / Non / No",TRUE())</formula>
    </cfRule>
  </conditionalFormatting>
  <conditionalFormatting sqref="L45">
    <cfRule type="expression" dxfId="423" priority="5">
      <formula>validation</formula>
    </cfRule>
  </conditionalFormatting>
  <conditionalFormatting sqref="Q51">
    <cfRule type="cellIs" dxfId="422" priority="3" operator="equal">
      <formula>"P"</formula>
    </cfRule>
  </conditionalFormatting>
  <dataValidations count="8">
    <dataValidation type="date" operator="greaterThan" allowBlank="1" showErrorMessage="1" sqref="D6" xr:uid="{649ACB95-0751-48C6-A4B8-597BDA28E1A0}">
      <formula1>44562</formula1>
    </dataValidation>
    <dataValidation type="whole" allowBlank="1" showInputMessage="1" showErrorMessage="1" error="Un groupe est composé d'au moins deux clients" sqref="D12" xr:uid="{046E1F2C-FA93-4EC3-A07C-C222744C2C2E}">
      <formula1>2</formula1>
      <formula2>50</formula2>
    </dataValidation>
    <dataValidation type="decimal" allowBlank="1" showInputMessage="1" showErrorMessage="1" error="Une randonnée dure au minimum 4 heures d'engagement dans le terrain" sqref="L11" xr:uid="{9FA06ABB-9A40-43E7-88AC-92A85439CF11}">
      <formula1>4</formula1>
      <formula2>12</formula2>
    </dataValidation>
    <dataValidation showInputMessage="1" showErrorMessage="1" error="Une randonnée dure au minimum 4 heures d'engagement dans le terrain" sqref="F12 L3" xr:uid="{64C924FF-D01E-444E-9501-7DA04F57013A}"/>
    <dataValidation type="whole" operator="greaterThanOrEqual" allowBlank="1" showInputMessage="1" showErrorMessage="1" error="Minimum 3 jours" sqref="L6" xr:uid="{CE31125D-0D23-4B3A-9736-AF6AD1018C0F}">
      <formula1>3</formula1>
    </dataValidation>
    <dataValidation allowBlank="1" showInputMessage="1" showErrorMessage="1" prompt="Coordonnées officielles_x000a_CH1903+ / NM95" sqref="C9:L9 N9:Q9" xr:uid="{47C9FC05-3858-4EC1-964A-72FF5739A07D}"/>
    <dataValidation type="list" allowBlank="1" showInputMessage="1" showErrorMessage="1" sqref="F6" xr:uid="{957AEFF7-C6AC-49E8-85DA-F701E12D9CD9}">
      <formula1>IF(dfi="Français",Français,Deutsch)</formula1>
    </dataValidation>
    <dataValidation type="list" showInputMessage="1" showErrorMessage="1" sqref="L1" xr:uid="{A5578886-E31D-4A8E-9FFF-88231EAE9CD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B132FBA-8CA4-4329-B607-15D4F074FB10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9E3E538-CA6E-4B00-99CB-9690DD2002C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A789-148C-43F6-9C86-3048EB081BA6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BN0ez54VGyuHbZPWWmU8yrUswQjz4+sGfVnqjdjVKr/j/9XnWBFcVb/JMTKf5zlgLz+idGdjaSS1/mjgXBoISA==" saltValue="I+QzNpc3toNVhr3vh6oiy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21" priority="4">
      <formula>LEN(TRIM(C40))&gt;0</formula>
    </cfRule>
  </conditionalFormatting>
  <conditionalFormatting sqref="C46:G47">
    <cfRule type="expression" dxfId="420" priority="6">
      <formula>H44="OUI"</formula>
    </cfRule>
  </conditionalFormatting>
  <conditionalFormatting sqref="I1">
    <cfRule type="notContainsBlanks" dxfId="419" priority="8">
      <formula>LEN(TRIM(I1))&gt;0</formula>
    </cfRule>
  </conditionalFormatting>
  <conditionalFormatting sqref="I51:I78">
    <cfRule type="cellIs" dxfId="418" priority="1" operator="equal">
      <formula>"P"</formula>
    </cfRule>
  </conditionalFormatting>
  <conditionalFormatting sqref="I79">
    <cfRule type="expression" dxfId="417" priority="7">
      <formula>$I$79</formula>
    </cfRule>
  </conditionalFormatting>
  <conditionalFormatting sqref="L6">
    <cfRule type="expression" dxfId="416" priority="2">
      <formula>+IF(J6="Nein / Non / No",TRUE())</formula>
    </cfRule>
  </conditionalFormatting>
  <conditionalFormatting sqref="L45">
    <cfRule type="expression" dxfId="415" priority="5">
      <formula>validation</formula>
    </cfRule>
  </conditionalFormatting>
  <conditionalFormatting sqref="Q51">
    <cfRule type="cellIs" dxfId="414" priority="3" operator="equal">
      <formula>"P"</formula>
    </cfRule>
  </conditionalFormatting>
  <dataValidations count="8">
    <dataValidation type="list" showInputMessage="1" showErrorMessage="1" sqref="L1" xr:uid="{FC1A8FBE-38AE-4648-8B82-5EB0713C232C}">
      <formula1>langue</formula1>
    </dataValidation>
    <dataValidation type="list" allowBlank="1" showInputMessage="1" showErrorMessage="1" sqref="F6" xr:uid="{A17F009B-06E2-4C99-A403-ED95D2BBD693}">
      <formula1>IF(dfi="Français",Français,Deutsch)</formula1>
    </dataValidation>
    <dataValidation allowBlank="1" showInputMessage="1" showErrorMessage="1" prompt="Coordonnées officielles_x000a_CH1903+ / NM95" sqref="C9:L9 N9:Q9" xr:uid="{9E15C94C-5FA0-478E-832C-37E6B8FDB621}"/>
    <dataValidation type="whole" operator="greaterThanOrEqual" allowBlank="1" showInputMessage="1" showErrorMessage="1" error="Minimum 3 jours" sqref="L6" xr:uid="{68000824-C3A1-4B65-8B2E-3E7D1D2BB163}">
      <formula1>3</formula1>
    </dataValidation>
    <dataValidation showInputMessage="1" showErrorMessage="1" error="Une randonnée dure au minimum 4 heures d'engagement dans le terrain" sqref="F12 L3" xr:uid="{747527BA-574C-4960-92E7-3F9EC18B17B3}"/>
    <dataValidation type="decimal" allowBlank="1" showInputMessage="1" showErrorMessage="1" error="Une randonnée dure au minimum 4 heures d'engagement dans le terrain" sqref="L11" xr:uid="{5AD733FE-72AC-4CCD-A24F-DCD984379332}">
      <formula1>4</formula1>
      <formula2>12</formula2>
    </dataValidation>
    <dataValidation type="whole" allowBlank="1" showInputMessage="1" showErrorMessage="1" error="Un groupe est composé d'au moins deux clients" sqref="D12" xr:uid="{78839CED-BF62-4EB4-81DB-1B17A068FB55}">
      <formula1>2</formula1>
      <formula2>50</formula2>
    </dataValidation>
    <dataValidation type="date" operator="greaterThan" allowBlank="1" showErrorMessage="1" sqref="D6" xr:uid="{F7B9B1BE-E19E-4076-81FA-5888B0C1F3BF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75BE33-FC3A-4A2E-BBB2-DB05A5394FC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FECB402C-4472-4FB0-97CA-0243A6E1B44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938F6-A9EE-45B4-9CBC-C1A59D0BA433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25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kYlPgF7VZxOZ1eBMTcZZnIpdt7dvhnonJn+XoA1KliIDQY7iKpg2lAwzjNTHxRjUHNcq0oPOJdCYt1WU11nZA==" saltValue="Cns9c2abtvqOxY5ajtOEd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413" priority="4">
      <formula>LEN(TRIM(C40))&gt;0</formula>
    </cfRule>
  </conditionalFormatting>
  <conditionalFormatting sqref="C46:G47">
    <cfRule type="expression" dxfId="412" priority="6">
      <formula>H44="OUI"</formula>
    </cfRule>
  </conditionalFormatting>
  <conditionalFormatting sqref="I1">
    <cfRule type="notContainsBlanks" dxfId="411" priority="8">
      <formula>LEN(TRIM(I1))&gt;0</formula>
    </cfRule>
  </conditionalFormatting>
  <conditionalFormatting sqref="I51:I78">
    <cfRule type="cellIs" dxfId="410" priority="1" operator="equal">
      <formula>"P"</formula>
    </cfRule>
  </conditionalFormatting>
  <conditionalFormatting sqref="I79">
    <cfRule type="expression" dxfId="409" priority="7">
      <formula>$I$79</formula>
    </cfRule>
  </conditionalFormatting>
  <conditionalFormatting sqref="L6">
    <cfRule type="expression" dxfId="408" priority="2">
      <formula>+IF(J6="Nein / Non / No",TRUE())</formula>
    </cfRule>
  </conditionalFormatting>
  <conditionalFormatting sqref="L45">
    <cfRule type="expression" dxfId="407" priority="5">
      <formula>validation</formula>
    </cfRule>
  </conditionalFormatting>
  <conditionalFormatting sqref="Q51">
    <cfRule type="cellIs" dxfId="406" priority="3" operator="equal">
      <formula>"P"</formula>
    </cfRule>
  </conditionalFormatting>
  <dataValidations count="8">
    <dataValidation type="list" showInputMessage="1" showErrorMessage="1" sqref="L1" xr:uid="{50C44942-0F57-4412-91BD-05A1D516BE90}">
      <formula1>langue</formula1>
    </dataValidation>
    <dataValidation type="list" allowBlank="1" showInputMessage="1" showErrorMessage="1" sqref="F6" xr:uid="{7990B4AD-89D1-4670-999B-3CB75BEAB4B4}">
      <formula1>IF(dfi="Français",Français,Deutsch)</formula1>
    </dataValidation>
    <dataValidation allowBlank="1" showInputMessage="1" showErrorMessage="1" prompt="Coordonnées officielles_x000a_CH1903+ / NM95" sqref="C9:L9 N9:Q9" xr:uid="{454ED108-BECC-4E10-9DFF-E67EC2106C46}"/>
    <dataValidation type="whole" operator="greaterThanOrEqual" allowBlank="1" showInputMessage="1" showErrorMessage="1" error="Minimum 3 jours" sqref="L6" xr:uid="{1168B039-49FE-41CC-BC65-02175D05FC82}">
      <formula1>3</formula1>
    </dataValidation>
    <dataValidation showInputMessage="1" showErrorMessage="1" error="Une randonnée dure au minimum 4 heures d'engagement dans le terrain" sqref="F12 L3" xr:uid="{712059F8-A39B-488A-B799-9B03489454FA}"/>
    <dataValidation type="decimal" allowBlank="1" showInputMessage="1" showErrorMessage="1" error="Une randonnée dure au minimum 4 heures d'engagement dans le terrain" sqref="L11" xr:uid="{A8BD60C1-1A63-4EAD-94C0-00C30F3E1F67}">
      <formula1>4</formula1>
      <formula2>12</formula2>
    </dataValidation>
    <dataValidation type="whole" allowBlank="1" showInputMessage="1" showErrorMessage="1" error="Un groupe est composé d'au moins deux clients" sqref="D12" xr:uid="{DA061187-128E-4CBF-9F64-3EC6836867A9}">
      <formula1>2</formula1>
      <formula2>50</formula2>
    </dataValidation>
    <dataValidation type="date" operator="greaterThan" allowBlank="1" showErrorMessage="1" sqref="D6" xr:uid="{9E5BF7DA-4676-417B-ACB9-59D2C1CBCF6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801EA95-C1C6-4D27-A5A2-A5296FFF39C9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7A49E73F-02FF-45EF-BCAF-F07E4912C651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E5063-FCD2-41BF-8E5F-8D4F2FE99A2E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25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MFMu+rCcvnpN4Fi8+CKAqpn0Ul22g5Qz1WUXzSmec4PJ1ZCuArFomoZ8ozouej827xlKChV4NRcCrkA0mcjWg==" saltValue="XL49XTOVnw+YVKbBow/yJ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05" priority="4">
      <formula>LEN(TRIM(C40))&gt;0</formula>
    </cfRule>
  </conditionalFormatting>
  <conditionalFormatting sqref="C46:G47">
    <cfRule type="expression" dxfId="404" priority="6">
      <formula>H44="OUI"</formula>
    </cfRule>
  </conditionalFormatting>
  <conditionalFormatting sqref="I1">
    <cfRule type="notContainsBlanks" dxfId="403" priority="8">
      <formula>LEN(TRIM(I1))&gt;0</formula>
    </cfRule>
  </conditionalFormatting>
  <conditionalFormatting sqref="I51:I78">
    <cfRule type="cellIs" dxfId="402" priority="1" operator="equal">
      <formula>"P"</formula>
    </cfRule>
  </conditionalFormatting>
  <conditionalFormatting sqref="I79">
    <cfRule type="expression" dxfId="401" priority="7">
      <formula>$I$79</formula>
    </cfRule>
  </conditionalFormatting>
  <conditionalFormatting sqref="L6">
    <cfRule type="expression" dxfId="400" priority="2">
      <formula>+IF(J6="Nein / Non / No",TRUE())</formula>
    </cfRule>
  </conditionalFormatting>
  <conditionalFormatting sqref="L45">
    <cfRule type="expression" dxfId="399" priority="5">
      <formula>validation</formula>
    </cfRule>
  </conditionalFormatting>
  <conditionalFormatting sqref="Q51">
    <cfRule type="cellIs" dxfId="398" priority="3" operator="equal">
      <formula>"P"</formula>
    </cfRule>
  </conditionalFormatting>
  <dataValidations count="8">
    <dataValidation type="date" operator="greaterThan" allowBlank="1" showErrorMessage="1" sqref="D6" xr:uid="{E203E7FF-F6A7-46DD-A737-1496C4C746BB}">
      <formula1>44562</formula1>
    </dataValidation>
    <dataValidation type="whole" allowBlank="1" showInputMessage="1" showErrorMessage="1" error="Un groupe est composé d'au moins deux clients" sqref="D12" xr:uid="{CFFDDB7B-C39C-40FC-81F1-680DC13CD1E4}">
      <formula1>2</formula1>
      <formula2>50</formula2>
    </dataValidation>
    <dataValidation type="decimal" allowBlank="1" showInputMessage="1" showErrorMessage="1" error="Une randonnée dure au minimum 4 heures d'engagement dans le terrain" sqref="L11" xr:uid="{ED10350D-239B-4ED9-B4BD-6706421C835A}">
      <formula1>4</formula1>
      <formula2>12</formula2>
    </dataValidation>
    <dataValidation showInputMessage="1" showErrorMessage="1" error="Une randonnée dure au minimum 4 heures d'engagement dans le terrain" sqref="F12 L3" xr:uid="{D25D907A-6CE4-4F68-905A-7A5153CC7F6E}"/>
    <dataValidation type="whole" operator="greaterThanOrEqual" allowBlank="1" showInputMessage="1" showErrorMessage="1" error="Minimum 3 jours" sqref="L6" xr:uid="{44CCCD9E-DACF-4A3F-93E2-DBE249CEB46D}">
      <formula1>3</formula1>
    </dataValidation>
    <dataValidation allowBlank="1" showInputMessage="1" showErrorMessage="1" prompt="Coordonnées officielles_x000a_CH1903+ / NM95" sqref="C9:L9 N9:Q9" xr:uid="{64261348-C22E-4E5A-AC41-A165E4589123}"/>
    <dataValidation type="list" allowBlank="1" showInputMessage="1" showErrorMessage="1" sqref="F6" xr:uid="{B00310C0-C744-436E-9805-65A66FDB076B}">
      <formula1>IF(dfi="Français",Français,Deutsch)</formula1>
    </dataValidation>
    <dataValidation type="list" showInputMessage="1" showErrorMessage="1" sqref="L1" xr:uid="{325732A8-9F9E-4DC6-A352-ECA0C2EF75CC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85B4923-417B-4856-BFFB-C76DA3EDC1F7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8924EA7D-0B88-4C0F-AA43-8E5EFB12F6FA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6248-F243-480F-9AD1-A788F2BBAA75}">
  <sheetPr>
    <pageSetUpPr fitToPage="1"/>
  </sheetPr>
  <dimension ref="B1:S274"/>
  <sheetViews>
    <sheetView showGridLines="0" topLeftCell="A3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OeRxQH0S1C2ixPe8Z9dtxp7zo3SaZte70TloS2zs4J45SM8BHIXHP3aCy5yTCmmXdyiM0fahuA4lK7gxB2TpQ==" saltValue="GiPR0n3CQ4qY7FmdWpZ+g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97" priority="4">
      <formula>LEN(TRIM(C40))&gt;0</formula>
    </cfRule>
  </conditionalFormatting>
  <conditionalFormatting sqref="C46:G47">
    <cfRule type="expression" dxfId="396" priority="6">
      <formula>H44="OUI"</formula>
    </cfRule>
  </conditionalFormatting>
  <conditionalFormatting sqref="I1">
    <cfRule type="notContainsBlanks" dxfId="395" priority="8">
      <formula>LEN(TRIM(I1))&gt;0</formula>
    </cfRule>
  </conditionalFormatting>
  <conditionalFormatting sqref="I51:I78">
    <cfRule type="cellIs" dxfId="394" priority="1" operator="equal">
      <formula>"P"</formula>
    </cfRule>
  </conditionalFormatting>
  <conditionalFormatting sqref="I79">
    <cfRule type="expression" dxfId="393" priority="7">
      <formula>$I$79</formula>
    </cfRule>
  </conditionalFormatting>
  <conditionalFormatting sqref="L6">
    <cfRule type="expression" dxfId="392" priority="2">
      <formula>+IF(J6="Nein / Non / No",TRUE())</formula>
    </cfRule>
  </conditionalFormatting>
  <conditionalFormatting sqref="L45">
    <cfRule type="expression" dxfId="391" priority="5">
      <formula>validation</formula>
    </cfRule>
  </conditionalFormatting>
  <conditionalFormatting sqref="Q51">
    <cfRule type="cellIs" dxfId="390" priority="3" operator="equal">
      <formula>"P"</formula>
    </cfRule>
  </conditionalFormatting>
  <dataValidations count="8">
    <dataValidation type="date" operator="greaterThan" allowBlank="1" showErrorMessage="1" sqref="D6" xr:uid="{A3E750C4-5325-4744-97C2-5FD593977B86}">
      <formula1>44562</formula1>
    </dataValidation>
    <dataValidation type="whole" allowBlank="1" showInputMessage="1" showErrorMessage="1" error="Un groupe est composé d'au moins deux clients" sqref="D12" xr:uid="{DC414D93-AE4B-4D81-9F91-803FE4BFABB2}">
      <formula1>2</formula1>
      <formula2>50</formula2>
    </dataValidation>
    <dataValidation type="decimal" allowBlank="1" showInputMessage="1" showErrorMessage="1" error="Une randonnée dure au minimum 4 heures d'engagement dans le terrain" sqref="L11" xr:uid="{A8F310F4-0AC6-4CA0-BF35-3C6C92A8F723}">
      <formula1>4</formula1>
      <formula2>12</formula2>
    </dataValidation>
    <dataValidation showInputMessage="1" showErrorMessage="1" error="Une randonnée dure au minimum 4 heures d'engagement dans le terrain" sqref="F12 L3" xr:uid="{16DA8C6C-B28F-45B1-94F9-94A0E6246936}"/>
    <dataValidation type="whole" operator="greaterThanOrEqual" allowBlank="1" showInputMessage="1" showErrorMessage="1" error="Minimum 3 jours" sqref="L6" xr:uid="{C3C59382-C810-4FFD-9311-1FCCFF1658FE}">
      <formula1>3</formula1>
    </dataValidation>
    <dataValidation allowBlank="1" showInputMessage="1" showErrorMessage="1" prompt="Coordonnées officielles_x000a_CH1903+ / NM95" sqref="C9:L9 N9:Q9" xr:uid="{3340FCA2-96ED-48D9-8909-7D5EC90FAA0A}"/>
    <dataValidation type="list" allowBlank="1" showInputMessage="1" showErrorMessage="1" sqref="F6" xr:uid="{EB16A49F-D508-4A0C-8445-272C22A323DE}">
      <formula1>IF(dfi="Français",Français,Deutsch)</formula1>
    </dataValidation>
    <dataValidation type="list" showInputMessage="1" showErrorMessage="1" sqref="L1" xr:uid="{620CBE7C-80A0-4AC5-A545-CB8ABCAD287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8B47FB-FC7D-486D-A475-EC6F4A5439D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608ECC3-64FD-443D-AB81-7FC803EF7792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468E-31EB-41C8-8BC3-C9D95D9BFC1F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caR2o2zgsPGzvu7+mc/yCFw5maHajVukGx0TlI0fxxlTjex7bLxBu/r5XZyLyUKaHNYdXjauar9Gdm6Tm94Lg==" saltValue="izPAgSo7A6DSFmxb+ngno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89" priority="4">
      <formula>LEN(TRIM(C40))&gt;0</formula>
    </cfRule>
  </conditionalFormatting>
  <conditionalFormatting sqref="C46:G47">
    <cfRule type="expression" dxfId="388" priority="6">
      <formula>H44="OUI"</formula>
    </cfRule>
  </conditionalFormatting>
  <conditionalFormatting sqref="I1">
    <cfRule type="notContainsBlanks" dxfId="387" priority="8">
      <formula>LEN(TRIM(I1))&gt;0</formula>
    </cfRule>
  </conditionalFormatting>
  <conditionalFormatting sqref="I51:I78">
    <cfRule type="cellIs" dxfId="386" priority="1" operator="equal">
      <formula>"P"</formula>
    </cfRule>
  </conditionalFormatting>
  <conditionalFormatting sqref="I79">
    <cfRule type="expression" dxfId="385" priority="7">
      <formula>$I$79</formula>
    </cfRule>
  </conditionalFormatting>
  <conditionalFormatting sqref="L6">
    <cfRule type="expression" dxfId="384" priority="2">
      <formula>+IF(J6="Nein / Non / No",TRUE())</formula>
    </cfRule>
  </conditionalFormatting>
  <conditionalFormatting sqref="L45">
    <cfRule type="expression" dxfId="383" priority="5">
      <formula>validation</formula>
    </cfRule>
  </conditionalFormatting>
  <conditionalFormatting sqref="Q51">
    <cfRule type="cellIs" dxfId="382" priority="3" operator="equal">
      <formula>"P"</formula>
    </cfRule>
  </conditionalFormatting>
  <dataValidations count="8">
    <dataValidation type="list" showInputMessage="1" showErrorMessage="1" sqref="L1" xr:uid="{EC4EA778-139C-49AE-B8A0-8979F0759358}">
      <formula1>langue</formula1>
    </dataValidation>
    <dataValidation type="list" allowBlank="1" showInputMessage="1" showErrorMessage="1" sqref="F6" xr:uid="{FFA8DA72-A97E-4BC7-AD8F-5EC0BF405D5F}">
      <formula1>IF(dfi="Français",Français,Deutsch)</formula1>
    </dataValidation>
    <dataValidation allowBlank="1" showInputMessage="1" showErrorMessage="1" prompt="Coordonnées officielles_x000a_CH1903+ / NM95" sqref="C9:L9 N9:Q9" xr:uid="{B2E7CC4F-5251-401C-8D07-3097D95639EE}"/>
    <dataValidation type="whole" operator="greaterThanOrEqual" allowBlank="1" showInputMessage="1" showErrorMessage="1" error="Minimum 3 jours" sqref="L6" xr:uid="{8EED611C-83C1-4021-B925-52307305FFAC}">
      <formula1>3</formula1>
    </dataValidation>
    <dataValidation showInputMessage="1" showErrorMessage="1" error="Une randonnée dure au minimum 4 heures d'engagement dans le terrain" sqref="F12 L3" xr:uid="{7F493D76-3409-4489-BBC6-DFE3D0E8FC88}"/>
    <dataValidation type="decimal" allowBlank="1" showInputMessage="1" showErrorMessage="1" error="Une randonnée dure au minimum 4 heures d'engagement dans le terrain" sqref="L11" xr:uid="{BA330273-57AA-4C83-8B36-F228BE0519FA}">
      <formula1>4</formula1>
      <formula2>12</formula2>
    </dataValidation>
    <dataValidation type="whole" allowBlank="1" showInputMessage="1" showErrorMessage="1" error="Un groupe est composé d'au moins deux clients" sqref="D12" xr:uid="{FD1F31D8-8294-4C49-9BFE-03517AC81886}">
      <formula1>2</formula1>
      <formula2>50</formula2>
    </dataValidation>
    <dataValidation type="date" operator="greaterThan" allowBlank="1" showErrorMessage="1" sqref="D6" xr:uid="{2F76836B-B37C-41B8-A57F-BD7DB1D4D8E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B5FA33C-CB54-4644-BD11-BE1E529CB21B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88C3B22-3654-43D5-A4EB-07533A090CE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AEB9F-C3F5-478F-8F38-4A09E6893826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29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yOTS+gR/9l6BbD2QPk5gAQag8JnxruN8xHTevDU+GacTi0F/bQ4kE1jz7FJMBouDp7VTWx/LsBVWio+PbFSeKA==" saltValue="BVw9KdvvI5DFT6tl9YWpf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81" priority="4">
      <formula>LEN(TRIM(C40))&gt;0</formula>
    </cfRule>
  </conditionalFormatting>
  <conditionalFormatting sqref="C46:G47">
    <cfRule type="expression" dxfId="380" priority="6">
      <formula>H44="OUI"</formula>
    </cfRule>
  </conditionalFormatting>
  <conditionalFormatting sqref="I1">
    <cfRule type="notContainsBlanks" dxfId="379" priority="8">
      <formula>LEN(TRIM(I1))&gt;0</formula>
    </cfRule>
  </conditionalFormatting>
  <conditionalFormatting sqref="I51:I78">
    <cfRule type="cellIs" dxfId="378" priority="1" operator="equal">
      <formula>"P"</formula>
    </cfRule>
  </conditionalFormatting>
  <conditionalFormatting sqref="I79">
    <cfRule type="expression" dxfId="377" priority="7">
      <formula>$I$79</formula>
    </cfRule>
  </conditionalFormatting>
  <conditionalFormatting sqref="L6">
    <cfRule type="expression" dxfId="376" priority="2">
      <formula>+IF(J6="Nein / Non / No",TRUE())</formula>
    </cfRule>
  </conditionalFormatting>
  <conditionalFormatting sqref="L45">
    <cfRule type="expression" dxfId="375" priority="5">
      <formula>validation</formula>
    </cfRule>
  </conditionalFormatting>
  <conditionalFormatting sqref="Q51">
    <cfRule type="cellIs" dxfId="374" priority="3" operator="equal">
      <formula>"P"</formula>
    </cfRule>
  </conditionalFormatting>
  <dataValidations count="8">
    <dataValidation type="list" showInputMessage="1" showErrorMessage="1" sqref="L1" xr:uid="{2BA456B0-8502-4359-8737-855CF1010B6F}">
      <formula1>langue</formula1>
    </dataValidation>
    <dataValidation type="list" allowBlank="1" showInputMessage="1" showErrorMessage="1" sqref="F6" xr:uid="{604FBC20-DC39-4895-B939-F25856C805E6}">
      <formula1>IF(dfi="Français",Français,Deutsch)</formula1>
    </dataValidation>
    <dataValidation allowBlank="1" showInputMessage="1" showErrorMessage="1" prompt="Coordonnées officielles_x000a_CH1903+ / NM95" sqref="C9:L9 N9:Q9" xr:uid="{58255C7B-B553-46AE-BB09-21358F335B61}"/>
    <dataValidation type="whole" operator="greaterThanOrEqual" allowBlank="1" showInputMessage="1" showErrorMessage="1" error="Minimum 3 jours" sqref="L6" xr:uid="{43AB5458-0C3F-47D8-B3F7-9D333D1FE992}">
      <formula1>3</formula1>
    </dataValidation>
    <dataValidation showInputMessage="1" showErrorMessage="1" error="Une randonnée dure au minimum 4 heures d'engagement dans le terrain" sqref="F12 L3" xr:uid="{BA2CE6C7-0E9E-45F2-A2F1-08AD1BBBBACA}"/>
    <dataValidation type="decimal" allowBlank="1" showInputMessage="1" showErrorMessage="1" error="Une randonnée dure au minimum 4 heures d'engagement dans le terrain" sqref="L11" xr:uid="{ACABF537-3568-4B8C-8508-0F62E009C666}">
      <formula1>4</formula1>
      <formula2>12</formula2>
    </dataValidation>
    <dataValidation type="whole" allowBlank="1" showInputMessage="1" showErrorMessage="1" error="Un groupe est composé d'au moins deux clients" sqref="D12" xr:uid="{99D02262-9A42-44F4-97AF-D76FC68F09F8}">
      <formula1>2</formula1>
      <formula2>50</formula2>
    </dataValidation>
    <dataValidation type="date" operator="greaterThan" allowBlank="1" showErrorMessage="1" sqref="D6" xr:uid="{D789973A-8A9A-49C2-A0B3-EAF60AF3CC9E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DFA874F-C4C9-4F44-9BF4-9076CF65639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8DE664D-3795-4593-B918-FA400460A65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0DAD4-9FB7-4003-A88F-92956A193CD9}">
  <sheetPr>
    <pageSetUpPr fitToPage="1"/>
  </sheetPr>
  <dimension ref="B1:S274"/>
  <sheetViews>
    <sheetView showGridLines="0" topLeftCell="A2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wnn5dfJGWMWniT4NJkc+AKodo4DqzI8eI9d46jv7csqYXVU3LzR6yrsYDmyVLMIBNLfNftjgC32SDHAqg/wJAA==" saltValue="xFWJNOmJAawZWdhvqQM5u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89" priority="4">
      <formula>LEN(TRIM(C40))&gt;0</formula>
    </cfRule>
  </conditionalFormatting>
  <conditionalFormatting sqref="C46:G47">
    <cfRule type="expression" dxfId="588" priority="6">
      <formula>H44="OUI"</formula>
    </cfRule>
  </conditionalFormatting>
  <conditionalFormatting sqref="I1">
    <cfRule type="notContainsBlanks" dxfId="587" priority="8">
      <formula>LEN(TRIM(I1))&gt;0</formula>
    </cfRule>
  </conditionalFormatting>
  <conditionalFormatting sqref="I51:I78">
    <cfRule type="cellIs" dxfId="586" priority="1" operator="equal">
      <formula>"P"</formula>
    </cfRule>
  </conditionalFormatting>
  <conditionalFormatting sqref="I79">
    <cfRule type="expression" dxfId="585" priority="7">
      <formula>$I$79</formula>
    </cfRule>
  </conditionalFormatting>
  <conditionalFormatting sqref="L6">
    <cfRule type="expression" dxfId="584" priority="2">
      <formula>+IF(J6="Nein / Non / No",TRUE())</formula>
    </cfRule>
  </conditionalFormatting>
  <conditionalFormatting sqref="L45">
    <cfRule type="expression" dxfId="583" priority="5">
      <formula>validation</formula>
    </cfRule>
  </conditionalFormatting>
  <conditionalFormatting sqref="Q51">
    <cfRule type="cellIs" dxfId="582" priority="3" operator="equal">
      <formula>"P"</formula>
    </cfRule>
  </conditionalFormatting>
  <dataValidations count="8">
    <dataValidation type="date" operator="greaterThan" allowBlank="1" showErrorMessage="1" sqref="D6" xr:uid="{1F310B4F-435C-4482-AEDD-21946F5F6755}">
      <formula1>44562</formula1>
    </dataValidation>
    <dataValidation type="whole" allowBlank="1" showInputMessage="1" showErrorMessage="1" error="Un groupe est composé d'au moins deux clients" sqref="D12" xr:uid="{2F9B337A-5CDA-4797-B578-9A547703A368}">
      <formula1>2</formula1>
      <formula2>50</formula2>
    </dataValidation>
    <dataValidation type="decimal" allowBlank="1" showInputMessage="1" showErrorMessage="1" error="Une randonnée dure au minimum 4 heures d'engagement dans le terrain" sqref="L11" xr:uid="{D1C46AA7-DB33-48A8-ABDF-3A38ED843E0E}">
      <formula1>4</formula1>
      <formula2>12</formula2>
    </dataValidation>
    <dataValidation showInputMessage="1" showErrorMessage="1" error="Une randonnée dure au minimum 4 heures d'engagement dans le terrain" sqref="F12 L3" xr:uid="{833B28DF-C62B-4A43-B619-5E538039E2DD}"/>
    <dataValidation type="whole" operator="greaterThanOrEqual" allowBlank="1" showInputMessage="1" showErrorMessage="1" error="Minimum 3 jours" sqref="L6" xr:uid="{943A8152-781C-4C89-9FDD-F21581A73CB6}">
      <formula1>3</formula1>
    </dataValidation>
    <dataValidation allowBlank="1" showInputMessage="1" showErrorMessage="1" prompt="Coordonnées officielles_x000a_CH1903+ / NM95" sqref="C9:L9 N9:Q9" xr:uid="{18EE46AB-6BF4-476E-ACEB-D79FFC6943FD}"/>
    <dataValidation type="list" allowBlank="1" showInputMessage="1" showErrorMessage="1" sqref="F6" xr:uid="{D4BF662C-9095-4ABF-B526-E6334E49ECD1}">
      <formula1>IF(dfi="Français",Français,Deutsch)</formula1>
    </dataValidation>
    <dataValidation type="list" showInputMessage="1" showErrorMessage="1" sqref="L1" xr:uid="{7A70E8B4-036F-44AE-A57A-C6E9CBDC1033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1F0328-D9A3-4C2D-8D25-5E3A4D8632A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430A96B-8ED0-496E-80F7-555920A3F56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80ABE-57A3-4B89-AA9E-986C8E316D60}">
  <sheetPr>
    <pageSetUpPr fitToPage="1"/>
  </sheetPr>
  <dimension ref="B1:S274"/>
  <sheetViews>
    <sheetView showGridLines="0" zoomScale="55" zoomScaleNormal="55" workbookViewId="0">
      <selection activeCell="H11" sqref="H1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yu21lQjJJR6UrZmh1Yp2fF7h+pOrNeKgRCOxnPxZMaRIt8Ubev1C3qpL3+o+mcSO4/kBFNExXDru45aY+j3WA==" saltValue="Y/RXVp9UQRlYvlIa4rypz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73" priority="4">
      <formula>LEN(TRIM(C40))&gt;0</formula>
    </cfRule>
  </conditionalFormatting>
  <conditionalFormatting sqref="C46:G47">
    <cfRule type="expression" dxfId="372" priority="6">
      <formula>H44="OUI"</formula>
    </cfRule>
  </conditionalFormatting>
  <conditionalFormatting sqref="I1">
    <cfRule type="notContainsBlanks" dxfId="371" priority="8">
      <formula>LEN(TRIM(I1))&gt;0</formula>
    </cfRule>
  </conditionalFormatting>
  <conditionalFormatting sqref="I51:I78">
    <cfRule type="cellIs" dxfId="370" priority="1" operator="equal">
      <formula>"P"</formula>
    </cfRule>
  </conditionalFormatting>
  <conditionalFormatting sqref="I79">
    <cfRule type="expression" dxfId="369" priority="7">
      <formula>$I$79</formula>
    </cfRule>
  </conditionalFormatting>
  <conditionalFormatting sqref="L6">
    <cfRule type="expression" dxfId="368" priority="2">
      <formula>+IF(J6="Nein / Non / No",TRUE())</formula>
    </cfRule>
  </conditionalFormatting>
  <conditionalFormatting sqref="L45">
    <cfRule type="expression" dxfId="367" priority="5">
      <formula>validation</formula>
    </cfRule>
  </conditionalFormatting>
  <conditionalFormatting sqref="Q51">
    <cfRule type="cellIs" dxfId="366" priority="3" operator="equal">
      <formula>"P"</formula>
    </cfRule>
  </conditionalFormatting>
  <dataValidations count="8">
    <dataValidation type="date" operator="greaterThan" allowBlank="1" showErrorMessage="1" sqref="D6" xr:uid="{3FEC8F73-29A1-4D81-9640-F44936EB2412}">
      <formula1>44562</formula1>
    </dataValidation>
    <dataValidation type="whole" allowBlank="1" showInputMessage="1" showErrorMessage="1" error="Un groupe est composé d'au moins deux clients" sqref="D12" xr:uid="{68F79F2C-FD72-4C2F-9220-F23ABF528532}">
      <formula1>2</formula1>
      <formula2>50</formula2>
    </dataValidation>
    <dataValidation type="decimal" allowBlank="1" showInputMessage="1" showErrorMessage="1" error="Une randonnée dure au minimum 4 heures d'engagement dans le terrain" sqref="L11" xr:uid="{5C829D7A-3970-4156-B2C3-D67EF9EF6FA1}">
      <formula1>4</formula1>
      <formula2>12</formula2>
    </dataValidation>
    <dataValidation showInputMessage="1" showErrorMessage="1" error="Une randonnée dure au minimum 4 heures d'engagement dans le terrain" sqref="F12 L3" xr:uid="{2CA402A9-2653-4067-A4E3-9E18CD312497}"/>
    <dataValidation type="whole" operator="greaterThanOrEqual" allowBlank="1" showInputMessage="1" showErrorMessage="1" error="Minimum 3 jours" sqref="L6" xr:uid="{5783D958-224B-417D-ACF2-1F3DA13B56C6}">
      <formula1>3</formula1>
    </dataValidation>
    <dataValidation allowBlank="1" showInputMessage="1" showErrorMessage="1" prompt="Coordonnées officielles_x000a_CH1903+ / NM95" sqref="C9:L9 N9:Q9" xr:uid="{612AA61C-0EE2-481F-9F59-EDBD00A6A495}"/>
    <dataValidation type="list" allowBlank="1" showInputMessage="1" showErrorMessage="1" sqref="F6" xr:uid="{E9BEE8EA-947E-4BE0-A5F8-3275B3C19FBC}">
      <formula1>IF(dfi="Français",Français,Deutsch)</formula1>
    </dataValidation>
    <dataValidation type="list" showInputMessage="1" showErrorMessage="1" sqref="L1" xr:uid="{A5FA6D87-8659-4D1D-BFFD-0CB5EEAD4C5C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6C4287-CA5E-41D1-8712-3F84B6416ED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E6EF49E7-446F-4B11-844E-1BB2B441C1D9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D5501-3372-4231-930E-59F6706A7A2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fMo2V2BRXf0RGVyDNUViszkEcX9ksX09JYXo1Db10OCyeeTGln8HZWUhUSehznLwQl/hFqn/NgtbGdCEonQOA==" saltValue="0kbRm0oD2UmseiuYUFwcU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65" priority="4">
      <formula>LEN(TRIM(C40))&gt;0</formula>
    </cfRule>
  </conditionalFormatting>
  <conditionalFormatting sqref="C46:G47">
    <cfRule type="expression" dxfId="364" priority="6">
      <formula>H44="OUI"</formula>
    </cfRule>
  </conditionalFormatting>
  <conditionalFormatting sqref="I1">
    <cfRule type="notContainsBlanks" dxfId="363" priority="8">
      <formula>LEN(TRIM(I1))&gt;0</formula>
    </cfRule>
  </conditionalFormatting>
  <conditionalFormatting sqref="I51:I78">
    <cfRule type="cellIs" dxfId="362" priority="1" operator="equal">
      <formula>"P"</formula>
    </cfRule>
  </conditionalFormatting>
  <conditionalFormatting sqref="I79">
    <cfRule type="expression" dxfId="361" priority="7">
      <formula>$I$79</formula>
    </cfRule>
  </conditionalFormatting>
  <conditionalFormatting sqref="L6">
    <cfRule type="expression" dxfId="360" priority="2">
      <formula>+IF(J6="Nein / Non / No",TRUE())</formula>
    </cfRule>
  </conditionalFormatting>
  <conditionalFormatting sqref="L45">
    <cfRule type="expression" dxfId="359" priority="5">
      <formula>validation</formula>
    </cfRule>
  </conditionalFormatting>
  <conditionalFormatting sqref="Q51">
    <cfRule type="cellIs" dxfId="358" priority="3" operator="equal">
      <formula>"P"</formula>
    </cfRule>
  </conditionalFormatting>
  <dataValidations count="8">
    <dataValidation type="list" showInputMessage="1" showErrorMessage="1" sqref="L1" xr:uid="{07456E31-97A2-4863-B382-C20C4A2E7F9C}">
      <formula1>langue</formula1>
    </dataValidation>
    <dataValidation type="list" allowBlank="1" showInputMessage="1" showErrorMessage="1" sqref="F6" xr:uid="{92A9D7F1-B5AE-4E86-91F5-7FB8C6952EFB}">
      <formula1>IF(dfi="Français",Français,Deutsch)</formula1>
    </dataValidation>
    <dataValidation allowBlank="1" showInputMessage="1" showErrorMessage="1" prompt="Coordonnées officielles_x000a_CH1903+ / NM95" sqref="C9:L9 N9:Q9" xr:uid="{514A8D9E-4ABB-40F1-8388-EF42B9490817}"/>
    <dataValidation type="whole" operator="greaterThanOrEqual" allowBlank="1" showInputMessage="1" showErrorMessage="1" error="Minimum 3 jours" sqref="L6" xr:uid="{A134625E-D74A-41F2-9FF5-C2DAD972A71A}">
      <formula1>3</formula1>
    </dataValidation>
    <dataValidation showInputMessage="1" showErrorMessage="1" error="Une randonnée dure au minimum 4 heures d'engagement dans le terrain" sqref="F12 L3" xr:uid="{F4BB7614-3DFA-4D9C-9D62-5D568F437812}"/>
    <dataValidation type="decimal" allowBlank="1" showInputMessage="1" showErrorMessage="1" error="Une randonnée dure au minimum 4 heures d'engagement dans le terrain" sqref="L11" xr:uid="{4AE7D85C-3755-4C2D-A9EA-F64CF5A5A191}">
      <formula1>4</formula1>
      <formula2>12</formula2>
    </dataValidation>
    <dataValidation type="whole" allowBlank="1" showInputMessage="1" showErrorMessage="1" error="Un groupe est composé d'au moins deux clients" sqref="D12" xr:uid="{9161FD31-D990-4880-9739-D5D0A6742C37}">
      <formula1>2</formula1>
      <formula2>50</formula2>
    </dataValidation>
    <dataValidation type="date" operator="greaterThan" allowBlank="1" showErrorMessage="1" sqref="D6" xr:uid="{6B0D9943-2EC9-4651-BF33-24D9389A0E84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109DBA4-5580-4ADA-A015-1B7F4EB589E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41E1322-4C21-4777-A3A5-CF47C9D25F5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6A62-8E45-4347-ABE5-F0102C4606B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87++5ezfFUII1bDIIKsl1vzUHU8BGhBxMdhu8LwF2q4YKoAxzDVCEjAaXxRlDvEvjV9lu7KyauHE4/rOebZ9Gg==" saltValue="Mqh1s5Ozxw45CCXXMCNFD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57" priority="4">
      <formula>LEN(TRIM(C40))&gt;0</formula>
    </cfRule>
  </conditionalFormatting>
  <conditionalFormatting sqref="C46:G47">
    <cfRule type="expression" dxfId="356" priority="6">
      <formula>H44="OUI"</formula>
    </cfRule>
  </conditionalFormatting>
  <conditionalFormatting sqref="I1">
    <cfRule type="notContainsBlanks" dxfId="355" priority="8">
      <formula>LEN(TRIM(I1))&gt;0</formula>
    </cfRule>
  </conditionalFormatting>
  <conditionalFormatting sqref="I51:I78">
    <cfRule type="cellIs" dxfId="354" priority="1" operator="equal">
      <formula>"P"</formula>
    </cfRule>
  </conditionalFormatting>
  <conditionalFormatting sqref="I79">
    <cfRule type="expression" dxfId="353" priority="7">
      <formula>$I$79</formula>
    </cfRule>
  </conditionalFormatting>
  <conditionalFormatting sqref="L6">
    <cfRule type="expression" dxfId="352" priority="2">
      <formula>+IF(J6="Nein / Non / No",TRUE())</formula>
    </cfRule>
  </conditionalFormatting>
  <conditionalFormatting sqref="L45">
    <cfRule type="expression" dxfId="351" priority="5">
      <formula>validation</formula>
    </cfRule>
  </conditionalFormatting>
  <conditionalFormatting sqref="Q51">
    <cfRule type="cellIs" dxfId="350" priority="3" operator="equal">
      <formula>"P"</formula>
    </cfRule>
  </conditionalFormatting>
  <dataValidations count="8">
    <dataValidation type="date" operator="greaterThan" allowBlank="1" showErrorMessage="1" sqref="D6" xr:uid="{5E8A160B-4150-4AC6-8950-C60004106771}">
      <formula1>44562</formula1>
    </dataValidation>
    <dataValidation type="whole" allowBlank="1" showInputMessage="1" showErrorMessage="1" error="Un groupe est composé d'au moins deux clients" sqref="D12" xr:uid="{25CB4705-EABF-447D-BA71-6C8FB2A2CC0A}">
      <formula1>2</formula1>
      <formula2>50</formula2>
    </dataValidation>
    <dataValidation type="decimal" allowBlank="1" showInputMessage="1" showErrorMessage="1" error="Une randonnée dure au minimum 4 heures d'engagement dans le terrain" sqref="L11" xr:uid="{E8B454C0-EDF6-48E9-9A0D-8D93CCA48A11}">
      <formula1>4</formula1>
      <formula2>12</formula2>
    </dataValidation>
    <dataValidation showInputMessage="1" showErrorMessage="1" error="Une randonnée dure au minimum 4 heures d'engagement dans le terrain" sqref="F12 L3" xr:uid="{652C1DB6-7029-4B84-AB7F-BDD67E893DF5}"/>
    <dataValidation type="whole" operator="greaterThanOrEqual" allowBlank="1" showInputMessage="1" showErrorMessage="1" error="Minimum 3 jours" sqref="L6" xr:uid="{1785BEF9-A5B7-4B80-A86A-C779C985271C}">
      <formula1>3</formula1>
    </dataValidation>
    <dataValidation allowBlank="1" showInputMessage="1" showErrorMessage="1" prompt="Coordonnées officielles_x000a_CH1903+ / NM95" sqref="C9:L9 N9:Q9" xr:uid="{280CAFD9-BCEB-4E9A-A1C6-CD0E13335C70}"/>
    <dataValidation type="list" allowBlank="1" showInputMessage="1" showErrorMessage="1" sqref="F6" xr:uid="{E91A4C6B-907D-417A-A4E2-90EA830153CE}">
      <formula1>IF(dfi="Français",Français,Deutsch)</formula1>
    </dataValidation>
    <dataValidation type="list" showInputMessage="1" showErrorMessage="1" sqref="L1" xr:uid="{8002848F-D38C-4964-A42E-DD6E24F90E7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C462079-E077-4DF0-91A4-1E7A510AD29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2B69F6C0-0F79-4BF2-BBE2-A29E17F67268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E60AB-FDD2-494B-97A0-F7CF1AA16192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7LG3/NosbRSXMSCoge+EBZ0b+CxPLHbeC1GWoicxJ1r0kiQjuAXqjDRmHYfJEm8Yyhv3RxS/CGkNxUjV3tujg==" saltValue="nOq11Nz/fSE5vAn9xI+z4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49" priority="4">
      <formula>LEN(TRIM(C40))&gt;0</formula>
    </cfRule>
  </conditionalFormatting>
  <conditionalFormatting sqref="C46:G47">
    <cfRule type="expression" dxfId="348" priority="6">
      <formula>H44="OUI"</formula>
    </cfRule>
  </conditionalFormatting>
  <conditionalFormatting sqref="I1">
    <cfRule type="notContainsBlanks" dxfId="347" priority="8">
      <formula>LEN(TRIM(I1))&gt;0</formula>
    </cfRule>
  </conditionalFormatting>
  <conditionalFormatting sqref="I51:I78">
    <cfRule type="cellIs" dxfId="346" priority="1" operator="equal">
      <formula>"P"</formula>
    </cfRule>
  </conditionalFormatting>
  <conditionalFormatting sqref="I79">
    <cfRule type="expression" dxfId="345" priority="7">
      <formula>$I$79</formula>
    </cfRule>
  </conditionalFormatting>
  <conditionalFormatting sqref="L6">
    <cfRule type="expression" dxfId="344" priority="2">
      <formula>+IF(J6="Nein / Non / No",TRUE())</formula>
    </cfRule>
  </conditionalFormatting>
  <conditionalFormatting sqref="L45">
    <cfRule type="expression" dxfId="343" priority="5">
      <formula>validation</formula>
    </cfRule>
  </conditionalFormatting>
  <conditionalFormatting sqref="Q51">
    <cfRule type="cellIs" dxfId="342" priority="3" operator="equal">
      <formula>"P"</formula>
    </cfRule>
  </conditionalFormatting>
  <dataValidations count="8">
    <dataValidation type="date" operator="greaterThan" allowBlank="1" showErrorMessage="1" sqref="D6" xr:uid="{D8E4152D-2484-42D2-BBDF-25DDD947EA29}">
      <formula1>44562</formula1>
    </dataValidation>
    <dataValidation type="whole" allowBlank="1" showInputMessage="1" showErrorMessage="1" error="Un groupe est composé d'au moins deux clients" sqref="D12" xr:uid="{F6E6FC68-0D61-4C4A-BDF7-64D1ABE47DC6}">
      <formula1>2</formula1>
      <formula2>50</formula2>
    </dataValidation>
    <dataValidation type="decimal" allowBlank="1" showInputMessage="1" showErrorMessage="1" error="Une randonnée dure au minimum 4 heures d'engagement dans le terrain" sqref="L11" xr:uid="{A3CB0CB0-3710-4A04-B973-22F85F7CAACB}">
      <formula1>4</formula1>
      <formula2>12</formula2>
    </dataValidation>
    <dataValidation showInputMessage="1" showErrorMessage="1" error="Une randonnée dure au minimum 4 heures d'engagement dans le terrain" sqref="F12 L3" xr:uid="{E1CF3D9F-D012-4E97-8016-A5D66908A061}"/>
    <dataValidation type="whole" operator="greaterThanOrEqual" allowBlank="1" showInputMessage="1" showErrorMessage="1" error="Minimum 3 jours" sqref="L6" xr:uid="{12F2F2B4-7AB5-4BD1-A045-E4145396461A}">
      <formula1>3</formula1>
    </dataValidation>
    <dataValidation allowBlank="1" showInputMessage="1" showErrorMessage="1" prompt="Coordonnées officielles_x000a_CH1903+ / NM95" sqref="C9:L9 N9:Q9" xr:uid="{FE28B855-9F1F-46A8-A8BE-196B96434BF2}"/>
    <dataValidation type="list" allowBlank="1" showInputMessage="1" showErrorMessage="1" sqref="F6" xr:uid="{87F8779B-6343-42C9-B354-76E54B188725}">
      <formula1>IF(dfi="Français",Français,Deutsch)</formula1>
    </dataValidation>
    <dataValidation type="list" showInputMessage="1" showErrorMessage="1" sqref="L1" xr:uid="{EF3B5244-3D8F-44BB-8C1B-71F2B3D6D644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78E0AD7-56DB-4938-860A-4D9E80F6BE3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B021EB8-BF61-4EB5-92CA-2E7970EC7148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AE20-ACE2-4395-A573-4C0EE392B5F3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X2xGzCghHR+troG0lt+R/9yGsshfiryh4TvbVcC/mAMVDEp029h208rp6btiI1xEYOCaembVoi5BJQK1V3EDw==" saltValue="69fH7Eh44yP7knrusefGf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41" priority="4">
      <formula>LEN(TRIM(C40))&gt;0</formula>
    </cfRule>
  </conditionalFormatting>
  <conditionalFormatting sqref="C46:G47">
    <cfRule type="expression" dxfId="340" priority="6">
      <formula>H44="OUI"</formula>
    </cfRule>
  </conditionalFormatting>
  <conditionalFormatting sqref="I1">
    <cfRule type="notContainsBlanks" dxfId="339" priority="8">
      <formula>LEN(TRIM(I1))&gt;0</formula>
    </cfRule>
  </conditionalFormatting>
  <conditionalFormatting sqref="I51:I78">
    <cfRule type="cellIs" dxfId="338" priority="1" operator="equal">
      <formula>"P"</formula>
    </cfRule>
  </conditionalFormatting>
  <conditionalFormatting sqref="I79">
    <cfRule type="expression" dxfId="337" priority="7">
      <formula>$I$79</formula>
    </cfRule>
  </conditionalFormatting>
  <conditionalFormatting sqref="L6">
    <cfRule type="expression" dxfId="336" priority="2">
      <formula>+IF(J6="Nein / Non / No",TRUE())</formula>
    </cfRule>
  </conditionalFormatting>
  <conditionalFormatting sqref="L45">
    <cfRule type="expression" dxfId="335" priority="5">
      <formula>validation</formula>
    </cfRule>
  </conditionalFormatting>
  <conditionalFormatting sqref="Q51">
    <cfRule type="cellIs" dxfId="334" priority="3" operator="equal">
      <formula>"P"</formula>
    </cfRule>
  </conditionalFormatting>
  <dataValidations count="8">
    <dataValidation type="list" showInputMessage="1" showErrorMessage="1" sqref="L1" xr:uid="{8E486365-0C41-492D-B10A-13E111BE8672}">
      <formula1>langue</formula1>
    </dataValidation>
    <dataValidation type="list" allowBlank="1" showInputMessage="1" showErrorMessage="1" sqref="F6" xr:uid="{201085CE-C619-4E99-9922-1934721D5E34}">
      <formula1>IF(dfi="Français",Français,Deutsch)</formula1>
    </dataValidation>
    <dataValidation allowBlank="1" showInputMessage="1" showErrorMessage="1" prompt="Coordonnées officielles_x000a_CH1903+ / NM95" sqref="C9:L9 N9:Q9" xr:uid="{AB0E8A6D-EDAC-4350-9520-499C81206171}"/>
    <dataValidation type="whole" operator="greaterThanOrEqual" allowBlank="1" showInputMessage="1" showErrorMessage="1" error="Minimum 3 jours" sqref="L6" xr:uid="{04706939-2915-4D83-A9DB-9ECA4E0F38D1}">
      <formula1>3</formula1>
    </dataValidation>
    <dataValidation showInputMessage="1" showErrorMessage="1" error="Une randonnée dure au minimum 4 heures d'engagement dans le terrain" sqref="F12 L3" xr:uid="{CEC656FF-3D04-469F-8C8C-BA1A3C993ED5}"/>
    <dataValidation type="decimal" allowBlank="1" showInputMessage="1" showErrorMessage="1" error="Une randonnée dure au minimum 4 heures d'engagement dans le terrain" sqref="L11" xr:uid="{5E966758-AFCF-4021-A82E-E2A5DDB06FBD}">
      <formula1>4</formula1>
      <formula2>12</formula2>
    </dataValidation>
    <dataValidation type="whole" allowBlank="1" showInputMessage="1" showErrorMessage="1" error="Un groupe est composé d'au moins deux clients" sqref="D12" xr:uid="{8E5A0308-1B1A-4451-8D86-EF5A623361C0}">
      <formula1>2</formula1>
      <formula2>50</formula2>
    </dataValidation>
    <dataValidation type="date" operator="greaterThan" allowBlank="1" showErrorMessage="1" sqref="D6" xr:uid="{F3B0DCEE-E5E7-4380-A922-C2179CDCC574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6C9BC9-1AFE-4E05-8A42-2E9B72AFCCC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EEAC78A-79A8-4C6F-8804-8DBB982FB92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2C105-6AE6-4D31-8B0D-C44BDB89F5C1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5bkDqYiqaLNcH9AOf6SNsN9xbCLjzNRd6yRp3rUV+LKIxLJ8glF6TpfkNGJQfb3zIyG86rd54mmCRo2SK1H7A==" saltValue="UKB1SeRqzGK/DsJk8HJ3V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33" priority="4">
      <formula>LEN(TRIM(C40))&gt;0</formula>
    </cfRule>
  </conditionalFormatting>
  <conditionalFormatting sqref="C46:G47">
    <cfRule type="expression" dxfId="332" priority="6">
      <formula>H44="OUI"</formula>
    </cfRule>
  </conditionalFormatting>
  <conditionalFormatting sqref="I1">
    <cfRule type="notContainsBlanks" dxfId="331" priority="8">
      <formula>LEN(TRIM(I1))&gt;0</formula>
    </cfRule>
  </conditionalFormatting>
  <conditionalFormatting sqref="I51:I78">
    <cfRule type="cellIs" dxfId="330" priority="1" operator="equal">
      <formula>"P"</formula>
    </cfRule>
  </conditionalFormatting>
  <conditionalFormatting sqref="I79">
    <cfRule type="expression" dxfId="329" priority="7">
      <formula>$I$79</formula>
    </cfRule>
  </conditionalFormatting>
  <conditionalFormatting sqref="L6">
    <cfRule type="expression" dxfId="328" priority="2">
      <formula>+IF(J6="Nein / Non / No",TRUE())</formula>
    </cfRule>
  </conditionalFormatting>
  <conditionalFormatting sqref="L45">
    <cfRule type="expression" dxfId="327" priority="5">
      <formula>validation</formula>
    </cfRule>
  </conditionalFormatting>
  <conditionalFormatting sqref="Q51">
    <cfRule type="cellIs" dxfId="326" priority="3" operator="equal">
      <formula>"P"</formula>
    </cfRule>
  </conditionalFormatting>
  <dataValidations count="8">
    <dataValidation type="list" showInputMessage="1" showErrorMessage="1" sqref="L1" xr:uid="{2197350A-B51B-43B7-8160-29E5D7794F45}">
      <formula1>langue</formula1>
    </dataValidation>
    <dataValidation type="list" allowBlank="1" showInputMessage="1" showErrorMessage="1" sqref="F6" xr:uid="{3148F494-C9F0-49F5-B20F-F77A7AA14851}">
      <formula1>IF(dfi="Français",Français,Deutsch)</formula1>
    </dataValidation>
    <dataValidation allowBlank="1" showInputMessage="1" showErrorMessage="1" prompt="Coordonnées officielles_x000a_CH1903+ / NM95" sqref="C9:L9 N9:Q9" xr:uid="{A0AAC446-A014-4625-A971-307FD3C69731}"/>
    <dataValidation type="whole" operator="greaterThanOrEqual" allowBlank="1" showInputMessage="1" showErrorMessage="1" error="Minimum 3 jours" sqref="L6" xr:uid="{DC81B3FB-0B5A-46D4-9386-DFDEB275CA1E}">
      <formula1>3</formula1>
    </dataValidation>
    <dataValidation showInputMessage="1" showErrorMessage="1" error="Une randonnée dure au minimum 4 heures d'engagement dans le terrain" sqref="F12 L3" xr:uid="{8D11C5DA-1BCE-42C1-B568-828E410ABA22}"/>
    <dataValidation type="decimal" allowBlank="1" showInputMessage="1" showErrorMessage="1" error="Une randonnée dure au minimum 4 heures d'engagement dans le terrain" sqref="L11" xr:uid="{05FEA691-5E6D-4FC5-A415-AC7163C18C62}">
      <formula1>4</formula1>
      <formula2>12</formula2>
    </dataValidation>
    <dataValidation type="whole" allowBlank="1" showInputMessage="1" showErrorMessage="1" error="Un groupe est composé d'au moins deux clients" sqref="D12" xr:uid="{663DDA52-ED6D-43FC-890F-CF74B8950B61}">
      <formula1>2</formula1>
      <formula2>50</formula2>
    </dataValidation>
    <dataValidation type="date" operator="greaterThan" allowBlank="1" showErrorMessage="1" sqref="D6" xr:uid="{AE4C89C5-721C-4B3E-A61A-00B255470747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8B4EF03-8974-453F-9889-39261EF8AE2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A53BAAA-9861-4335-8C12-960537A6C4E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2EBA-4266-4099-97D8-ACF9CD525F6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J3IkjRCP98iSfR/1kgRT2u0NQoVqxQTeFN/QUMLxmN/O+vuACrKcgth7YrjG+KxfwufUx9utp8op8zCLrq5NqQ==" saltValue="bPg7GvuLKF0TD1CcHg3EL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25" priority="4">
      <formula>LEN(TRIM(C40))&gt;0</formula>
    </cfRule>
  </conditionalFormatting>
  <conditionalFormatting sqref="C46:G47">
    <cfRule type="expression" dxfId="324" priority="6">
      <formula>H44="OUI"</formula>
    </cfRule>
  </conditionalFormatting>
  <conditionalFormatting sqref="I1">
    <cfRule type="notContainsBlanks" dxfId="323" priority="8">
      <formula>LEN(TRIM(I1))&gt;0</formula>
    </cfRule>
  </conditionalFormatting>
  <conditionalFormatting sqref="I51:I78">
    <cfRule type="cellIs" dxfId="322" priority="1" operator="equal">
      <formula>"P"</formula>
    </cfRule>
  </conditionalFormatting>
  <conditionalFormatting sqref="I79">
    <cfRule type="expression" dxfId="321" priority="7">
      <formula>$I$79</formula>
    </cfRule>
  </conditionalFormatting>
  <conditionalFormatting sqref="L6">
    <cfRule type="expression" dxfId="320" priority="2">
      <formula>+IF(J6="Nein / Non / No",TRUE())</formula>
    </cfRule>
  </conditionalFormatting>
  <conditionalFormatting sqref="L45">
    <cfRule type="expression" dxfId="319" priority="5">
      <formula>validation</formula>
    </cfRule>
  </conditionalFormatting>
  <conditionalFormatting sqref="Q51">
    <cfRule type="cellIs" dxfId="318" priority="3" operator="equal">
      <formula>"P"</formula>
    </cfRule>
  </conditionalFormatting>
  <dataValidations count="8">
    <dataValidation type="date" operator="greaterThan" allowBlank="1" showErrorMessage="1" sqref="D6" xr:uid="{3BF57BFC-A18B-430A-BBE5-24C33B452E81}">
      <formula1>44562</formula1>
    </dataValidation>
    <dataValidation type="whole" allowBlank="1" showInputMessage="1" showErrorMessage="1" error="Un groupe est composé d'au moins deux clients" sqref="D12" xr:uid="{B03AD290-8A24-4A9D-B103-E8D8D396F3B7}">
      <formula1>2</formula1>
      <formula2>50</formula2>
    </dataValidation>
    <dataValidation type="decimal" allowBlank="1" showInputMessage="1" showErrorMessage="1" error="Une randonnée dure au minimum 4 heures d'engagement dans le terrain" sqref="L11" xr:uid="{CDED9000-008A-4743-A40B-8FBA69466DD6}">
      <formula1>4</formula1>
      <formula2>12</formula2>
    </dataValidation>
    <dataValidation showInputMessage="1" showErrorMessage="1" error="Une randonnée dure au minimum 4 heures d'engagement dans le terrain" sqref="F12 L3" xr:uid="{DF56BC3A-E896-4051-99C2-93EE76F20945}"/>
    <dataValidation type="whole" operator="greaterThanOrEqual" allowBlank="1" showInputMessage="1" showErrorMessage="1" error="Minimum 3 jours" sqref="L6" xr:uid="{EF665308-3648-4783-807B-E1BD64EF988E}">
      <formula1>3</formula1>
    </dataValidation>
    <dataValidation allowBlank="1" showInputMessage="1" showErrorMessage="1" prompt="Coordonnées officielles_x000a_CH1903+ / NM95" sqref="C9:L9 N9:Q9" xr:uid="{A157B045-BAEA-440E-8517-2ABB8A9C4920}"/>
    <dataValidation type="list" allowBlank="1" showInputMessage="1" showErrorMessage="1" sqref="F6" xr:uid="{C6A8C157-E7AD-4169-BE94-EC25DFD8A49E}">
      <formula1>IF(dfi="Français",Français,Deutsch)</formula1>
    </dataValidation>
    <dataValidation type="list" showInputMessage="1" showErrorMessage="1" sqref="L1" xr:uid="{ED9DEE33-3514-4285-85A3-19B4D223729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A93D12F-75C0-4932-9E62-6F08591FE9E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E634D09A-C7B5-47B9-8FA7-96180AFF034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E9D3-40FA-4984-BC6D-FFFF3BB8E6B3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VHXiRx2xHX3karYgXNiDMuWqvGCG1V4qbweHpbPCrwvqJpeKNA4+F+a9R/eJIfY+Z9oSB5OlIOsxK/cRa5uLOA==" saltValue="xxt2eegKkyw/l4F1Tmo5o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17" priority="4">
      <formula>LEN(TRIM(C40))&gt;0</formula>
    </cfRule>
  </conditionalFormatting>
  <conditionalFormatting sqref="C46:G47">
    <cfRule type="expression" dxfId="316" priority="6">
      <formula>H44="OUI"</formula>
    </cfRule>
  </conditionalFormatting>
  <conditionalFormatting sqref="I1">
    <cfRule type="notContainsBlanks" dxfId="315" priority="8">
      <formula>LEN(TRIM(I1))&gt;0</formula>
    </cfRule>
  </conditionalFormatting>
  <conditionalFormatting sqref="I51:I78">
    <cfRule type="cellIs" dxfId="314" priority="1" operator="equal">
      <formula>"P"</formula>
    </cfRule>
  </conditionalFormatting>
  <conditionalFormatting sqref="I79">
    <cfRule type="expression" dxfId="313" priority="7">
      <formula>$I$79</formula>
    </cfRule>
  </conditionalFormatting>
  <conditionalFormatting sqref="L6">
    <cfRule type="expression" dxfId="312" priority="2">
      <formula>+IF(J6="Nein / Non / No",TRUE())</formula>
    </cfRule>
  </conditionalFormatting>
  <conditionalFormatting sqref="L45">
    <cfRule type="expression" dxfId="311" priority="5">
      <formula>validation</formula>
    </cfRule>
  </conditionalFormatting>
  <conditionalFormatting sqref="Q51">
    <cfRule type="cellIs" dxfId="310" priority="3" operator="equal">
      <formula>"P"</formula>
    </cfRule>
  </conditionalFormatting>
  <dataValidations count="8">
    <dataValidation type="date" operator="greaterThan" allowBlank="1" showErrorMessage="1" sqref="D6" xr:uid="{327B8A7F-5D51-4DF5-B484-18BFBC8BDEF1}">
      <formula1>44562</formula1>
    </dataValidation>
    <dataValidation type="whole" allowBlank="1" showInputMessage="1" showErrorMessage="1" error="Un groupe est composé d'au moins deux clients" sqref="D12" xr:uid="{B702211D-5B68-4B51-8FF5-898784C0D0CF}">
      <formula1>2</formula1>
      <formula2>50</formula2>
    </dataValidation>
    <dataValidation type="decimal" allowBlank="1" showInputMessage="1" showErrorMessage="1" error="Une randonnée dure au minimum 4 heures d'engagement dans le terrain" sqref="L11" xr:uid="{E3B52023-28C0-4A28-BFE5-5BD0B57B76F6}">
      <formula1>4</formula1>
      <formula2>12</formula2>
    </dataValidation>
    <dataValidation showInputMessage="1" showErrorMessage="1" error="Une randonnée dure au minimum 4 heures d'engagement dans le terrain" sqref="F12 L3" xr:uid="{D0B76E3D-1AC8-498E-B204-2B771B196370}"/>
    <dataValidation type="whole" operator="greaterThanOrEqual" allowBlank="1" showInputMessage="1" showErrorMessage="1" error="Minimum 3 jours" sqref="L6" xr:uid="{0DFE7784-26EE-4160-A59C-F18C1C4C5E45}">
      <formula1>3</formula1>
    </dataValidation>
    <dataValidation allowBlank="1" showInputMessage="1" showErrorMessage="1" prompt="Coordonnées officielles_x000a_CH1903+ / NM95" sqref="C9:L9 N9:Q9" xr:uid="{9A0F22ED-2C1F-430F-B68F-E4A9B1F618DA}"/>
    <dataValidation type="list" allowBlank="1" showInputMessage="1" showErrorMessage="1" sqref="F6" xr:uid="{0BF69810-4C3E-4132-B3A0-DF40B34948AD}">
      <formula1>IF(dfi="Français",Français,Deutsch)</formula1>
    </dataValidation>
    <dataValidation type="list" showInputMessage="1" showErrorMessage="1" sqref="L1" xr:uid="{DA087A3C-C0C5-40AD-8D4A-DADEC4B7D08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9569CB1-55D4-4834-AE5B-AC7F3273D424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7EF40BDD-D6DF-43F2-9A1B-363DDE34FD97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70396-7E18-4761-AB68-A5C791DFA07E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qjO5TLYG7jMrD9YRNk1BSgMsNtOkuIC+mF+fkDhuDSuVDAUPWiUnBtOcMLFumq9U/PFvmnDSnPTySLsIEvdLzA==" saltValue="m8btLEjtzj1cUJiixtMQh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309" priority="4">
      <formula>LEN(TRIM(C40))&gt;0</formula>
    </cfRule>
  </conditionalFormatting>
  <conditionalFormatting sqref="C46:G47">
    <cfRule type="expression" dxfId="308" priority="6">
      <formula>H44="OUI"</formula>
    </cfRule>
  </conditionalFormatting>
  <conditionalFormatting sqref="I1">
    <cfRule type="notContainsBlanks" dxfId="307" priority="8">
      <formula>LEN(TRIM(I1))&gt;0</formula>
    </cfRule>
  </conditionalFormatting>
  <conditionalFormatting sqref="I51:I78">
    <cfRule type="cellIs" dxfId="306" priority="1" operator="equal">
      <formula>"P"</formula>
    </cfRule>
  </conditionalFormatting>
  <conditionalFormatting sqref="I79">
    <cfRule type="expression" dxfId="305" priority="7">
      <formula>$I$79</formula>
    </cfRule>
  </conditionalFormatting>
  <conditionalFormatting sqref="L6">
    <cfRule type="expression" dxfId="304" priority="2">
      <formula>+IF(J6="Nein / Non / No",TRUE())</formula>
    </cfRule>
  </conditionalFormatting>
  <conditionalFormatting sqref="L45">
    <cfRule type="expression" dxfId="303" priority="5">
      <formula>validation</formula>
    </cfRule>
  </conditionalFormatting>
  <conditionalFormatting sqref="Q51">
    <cfRule type="cellIs" dxfId="302" priority="3" operator="equal">
      <formula>"P"</formula>
    </cfRule>
  </conditionalFormatting>
  <dataValidations count="8">
    <dataValidation type="list" showInputMessage="1" showErrorMessage="1" sqref="L1" xr:uid="{CF508410-07E4-436C-9FFE-E8049C4CE6E6}">
      <formula1>langue</formula1>
    </dataValidation>
    <dataValidation type="list" allowBlank="1" showInputMessage="1" showErrorMessage="1" sqref="F6" xr:uid="{75DFAE8C-0AAA-4C1C-AE8B-07EBBF870A3F}">
      <formula1>IF(dfi="Français",Français,Deutsch)</formula1>
    </dataValidation>
    <dataValidation allowBlank="1" showInputMessage="1" showErrorMessage="1" prompt="Coordonnées officielles_x000a_CH1903+ / NM95" sqref="C9:L9 N9:Q9" xr:uid="{ECEADE76-3B3C-4B17-AE68-9AD46329FAA4}"/>
    <dataValidation type="whole" operator="greaterThanOrEqual" allowBlank="1" showInputMessage="1" showErrorMessage="1" error="Minimum 3 jours" sqref="L6" xr:uid="{CE5670D6-4935-43A9-9AE5-D823AD46DF87}">
      <formula1>3</formula1>
    </dataValidation>
    <dataValidation showInputMessage="1" showErrorMessage="1" error="Une randonnée dure au minimum 4 heures d'engagement dans le terrain" sqref="F12 L3" xr:uid="{F3B4EA7E-4A4A-4326-91F8-154B2BA838DF}"/>
    <dataValidation type="decimal" allowBlank="1" showInputMessage="1" showErrorMessage="1" error="Une randonnée dure au minimum 4 heures d'engagement dans le terrain" sqref="L11" xr:uid="{541CBEFA-D635-426A-94E2-D119FDD09866}">
      <formula1>4</formula1>
      <formula2>12</formula2>
    </dataValidation>
    <dataValidation type="whole" allowBlank="1" showInputMessage="1" showErrorMessage="1" error="Un groupe est composé d'au moins deux clients" sqref="D12" xr:uid="{0550A09F-B389-4334-B1B8-847ECAF50F12}">
      <formula1>2</formula1>
      <formula2>50</formula2>
    </dataValidation>
    <dataValidation type="date" operator="greaterThan" allowBlank="1" showErrorMessage="1" sqref="D6" xr:uid="{C3385FFE-259D-4E81-A1E0-0A0186EBA6DA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4B0ABA-159B-46BE-88CC-C7FC0A98637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6C86DE5-D84F-4F20-8454-61972179842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772C-8AE3-45D4-8541-30F28E1705D3}">
  <sheetPr>
    <pageSetUpPr fitToPage="1"/>
  </sheetPr>
  <dimension ref="B1:S274"/>
  <sheetViews>
    <sheetView showGridLines="0" zoomScale="55" zoomScaleNormal="55" workbookViewId="0">
      <selection activeCell="L10" sqref="L10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39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M3h+fsAcvoK7vWZtAbNLKQUezXB3elqiZq6fO2xRqT/XmbuYXWXHJKV/GMX1KgZchZp83bYDoY9p1wZqi03Og==" saltValue="hjybE8Nl16ciO+nKIYocg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01" priority="4">
      <formula>LEN(TRIM(C40))&gt;0</formula>
    </cfRule>
  </conditionalFormatting>
  <conditionalFormatting sqref="C46:G47">
    <cfRule type="expression" dxfId="300" priority="6">
      <formula>H44="OUI"</formula>
    </cfRule>
  </conditionalFormatting>
  <conditionalFormatting sqref="I1">
    <cfRule type="notContainsBlanks" dxfId="299" priority="8">
      <formula>LEN(TRIM(I1))&gt;0</formula>
    </cfRule>
  </conditionalFormatting>
  <conditionalFormatting sqref="I51:I78">
    <cfRule type="cellIs" dxfId="298" priority="1" operator="equal">
      <formula>"P"</formula>
    </cfRule>
  </conditionalFormatting>
  <conditionalFormatting sqref="I79">
    <cfRule type="expression" dxfId="297" priority="7">
      <formula>$I$79</formula>
    </cfRule>
  </conditionalFormatting>
  <conditionalFormatting sqref="L6">
    <cfRule type="expression" dxfId="296" priority="2">
      <formula>+IF(J6="Nein / Non / No",TRUE())</formula>
    </cfRule>
  </conditionalFormatting>
  <conditionalFormatting sqref="L45">
    <cfRule type="expression" dxfId="295" priority="5">
      <formula>validation</formula>
    </cfRule>
  </conditionalFormatting>
  <conditionalFormatting sqref="Q51">
    <cfRule type="cellIs" dxfId="294" priority="3" operator="equal">
      <formula>"P"</formula>
    </cfRule>
  </conditionalFormatting>
  <dataValidations disablePrompts="1" count="8">
    <dataValidation type="date" operator="greaterThan" allowBlank="1" showErrorMessage="1" sqref="D6" xr:uid="{C9CFFE2B-683A-461F-8F59-583A63FDC8BF}">
      <formula1>44562</formula1>
    </dataValidation>
    <dataValidation type="whole" allowBlank="1" showInputMessage="1" showErrorMessage="1" error="Un groupe est composé d'au moins deux clients" sqref="D12" xr:uid="{D6516F78-0C86-42F6-B776-F9AD174FC114}">
      <formula1>2</formula1>
      <formula2>50</formula2>
    </dataValidation>
    <dataValidation type="decimal" allowBlank="1" showInputMessage="1" showErrorMessage="1" error="Une randonnée dure au minimum 4 heures d'engagement dans le terrain" sqref="L11" xr:uid="{63ED72CB-2A72-4B1B-AB59-F7E305D193A4}">
      <formula1>4</formula1>
      <formula2>12</formula2>
    </dataValidation>
    <dataValidation showInputMessage="1" showErrorMessage="1" error="Une randonnée dure au minimum 4 heures d'engagement dans le terrain" sqref="F12 L3" xr:uid="{848CF6F4-CB08-4375-91D1-F021AA762A9F}"/>
    <dataValidation type="whole" operator="greaterThanOrEqual" allowBlank="1" showInputMessage="1" showErrorMessage="1" error="Minimum 3 jours" sqref="L6" xr:uid="{34E97067-0389-419F-A104-D9CFBF5AC884}">
      <formula1>3</formula1>
    </dataValidation>
    <dataValidation allowBlank="1" showInputMessage="1" showErrorMessage="1" prompt="Coordonnées officielles_x000a_CH1903+ / NM95" sqref="C9:L9 N9:Q9" xr:uid="{AB2A1A3A-155C-4996-AF71-FFC661286243}"/>
    <dataValidation type="list" allowBlank="1" showInputMessage="1" showErrorMessage="1" sqref="F6" xr:uid="{C424B549-4C2C-45A8-87C7-1CD7BC156EC2}">
      <formula1>IF(dfi="Français",Français,Deutsch)</formula1>
    </dataValidation>
    <dataValidation type="list" showInputMessage="1" showErrorMessage="1" sqref="L1" xr:uid="{206EAB1E-6970-443E-9143-BC4BA601C92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6E632E8D-1103-4BB7-9E86-7DB7FA02388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F8EC171F-5FF6-4449-90BF-2E0E1D638C2D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5727F-B346-4703-839F-A0E9446952B9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9l1grAnYw682NRHSLhm+Gc4XhrruKe+KxqAqXu/ocRKgVOQJoskyj3ec8Ckt8aYH9K+XEOGSo44RLrTFLPYYgw==" saltValue="px1652z5TRqJbo1zabeRV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81" priority="4">
      <formula>LEN(TRIM(C40))&gt;0</formula>
    </cfRule>
  </conditionalFormatting>
  <conditionalFormatting sqref="C46:G47">
    <cfRule type="expression" dxfId="580" priority="6">
      <formula>H44="OUI"</formula>
    </cfRule>
  </conditionalFormatting>
  <conditionalFormatting sqref="I1">
    <cfRule type="notContainsBlanks" dxfId="579" priority="8">
      <formula>LEN(TRIM(I1))&gt;0</formula>
    </cfRule>
  </conditionalFormatting>
  <conditionalFormatting sqref="I51:I78">
    <cfRule type="cellIs" dxfId="578" priority="1" operator="equal">
      <formula>"P"</formula>
    </cfRule>
  </conditionalFormatting>
  <conditionalFormatting sqref="I79">
    <cfRule type="expression" dxfId="577" priority="7">
      <formula>$I$79</formula>
    </cfRule>
  </conditionalFormatting>
  <conditionalFormatting sqref="L6">
    <cfRule type="expression" dxfId="576" priority="2">
      <formula>+IF(J6="Nein / Non / No",TRUE())</formula>
    </cfRule>
  </conditionalFormatting>
  <conditionalFormatting sqref="L45">
    <cfRule type="expression" dxfId="575" priority="5">
      <formula>validation</formula>
    </cfRule>
  </conditionalFormatting>
  <conditionalFormatting sqref="Q51">
    <cfRule type="cellIs" dxfId="574" priority="3" operator="equal">
      <formula>"P"</formula>
    </cfRule>
  </conditionalFormatting>
  <dataValidations count="8">
    <dataValidation type="list" showInputMessage="1" showErrorMessage="1" sqref="L1" xr:uid="{895C1924-0F6B-4079-A956-7881D56B35F4}">
      <formula1>langue</formula1>
    </dataValidation>
    <dataValidation type="list" allowBlank="1" showInputMessage="1" showErrorMessage="1" sqref="F6" xr:uid="{73461749-95F7-4615-B615-316DCCA20C43}">
      <formula1>IF(dfi="Français",Français,Deutsch)</formula1>
    </dataValidation>
    <dataValidation allowBlank="1" showInputMessage="1" showErrorMessage="1" prompt="Coordonnées officielles_x000a_CH1903+ / NM95" sqref="C9:L9 N9:Q9" xr:uid="{EA4D84FD-CD43-4DCA-BACA-0E4CEF14E5FF}"/>
    <dataValidation type="whole" operator="greaterThanOrEqual" allowBlank="1" showInputMessage="1" showErrorMessage="1" error="Minimum 3 jours" sqref="L6" xr:uid="{9AD1092F-84A3-4A89-8272-B21AFA6D9426}">
      <formula1>3</formula1>
    </dataValidation>
    <dataValidation showInputMessage="1" showErrorMessage="1" error="Une randonnée dure au minimum 4 heures d'engagement dans le terrain" sqref="F12 L3" xr:uid="{08613BA7-78D2-4C77-9E01-13CA7E8A2760}"/>
    <dataValidation type="decimal" allowBlank="1" showInputMessage="1" showErrorMessage="1" error="Une randonnée dure au minimum 4 heures d'engagement dans le terrain" sqref="L11" xr:uid="{A8434BF1-3773-4625-815B-FE2DFAF29156}">
      <formula1>4</formula1>
      <formula2>12</formula2>
    </dataValidation>
    <dataValidation type="whole" allowBlank="1" showInputMessage="1" showErrorMessage="1" error="Un groupe est composé d'au moins deux clients" sqref="D12" xr:uid="{5A61FCC5-2BEB-472D-BC0D-82836F19F702}">
      <formula1>2</formula1>
      <formula2>50</formula2>
    </dataValidation>
    <dataValidation type="date" operator="greaterThan" allowBlank="1" showErrorMessage="1" sqref="D6" xr:uid="{AA877114-BFB5-42CA-AE67-A92BED22BF6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A3C0587-2393-4625-A29A-11F254B14DB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76C4F5F-43FD-4A8D-AC94-0C099930F413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E8A8-4714-4378-AEF1-7B17960E06B7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sQXdJ9nhRTl/bpExEyYQlJmv4gD43yyHahDw3wGoFz2zCAmkwr4xIghKvS2oLmlah+nEha6/FYTAalJCvbEmg==" saltValue="vmmqSvyefQrsagcQ8NhV0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93" priority="4">
      <formula>LEN(TRIM(C40))&gt;0</formula>
    </cfRule>
  </conditionalFormatting>
  <conditionalFormatting sqref="C46:G47">
    <cfRule type="expression" dxfId="292" priority="6">
      <formula>H44="OUI"</formula>
    </cfRule>
  </conditionalFormatting>
  <conditionalFormatting sqref="I1">
    <cfRule type="notContainsBlanks" dxfId="291" priority="8">
      <formula>LEN(TRIM(I1))&gt;0</formula>
    </cfRule>
  </conditionalFormatting>
  <conditionalFormatting sqref="I51:I78">
    <cfRule type="cellIs" dxfId="290" priority="1" operator="equal">
      <formula>"P"</formula>
    </cfRule>
  </conditionalFormatting>
  <conditionalFormatting sqref="I79">
    <cfRule type="expression" dxfId="289" priority="7">
      <formula>$I$79</formula>
    </cfRule>
  </conditionalFormatting>
  <conditionalFormatting sqref="L6">
    <cfRule type="expression" dxfId="288" priority="2">
      <formula>+IF(J6="Nein / Non / No",TRUE())</formula>
    </cfRule>
  </conditionalFormatting>
  <conditionalFormatting sqref="L45">
    <cfRule type="expression" dxfId="287" priority="5">
      <formula>validation</formula>
    </cfRule>
  </conditionalFormatting>
  <conditionalFormatting sqref="Q51">
    <cfRule type="cellIs" dxfId="286" priority="3" operator="equal">
      <formula>"P"</formula>
    </cfRule>
  </conditionalFormatting>
  <dataValidations count="8">
    <dataValidation type="list" showInputMessage="1" showErrorMessage="1" sqref="L1" xr:uid="{B367FD24-BAFD-4E44-851F-67AD62236662}">
      <formula1>langue</formula1>
    </dataValidation>
    <dataValidation type="list" allowBlank="1" showInputMessage="1" showErrorMessage="1" sqref="F6" xr:uid="{A21C79EE-BB26-41ED-B45C-35693C7126DB}">
      <formula1>IF(dfi="Français",Français,Deutsch)</formula1>
    </dataValidation>
    <dataValidation allowBlank="1" showInputMessage="1" showErrorMessage="1" prompt="Coordonnées officielles_x000a_CH1903+ / NM95" sqref="C9:L9 N9:Q9" xr:uid="{B006CA8B-36F1-419E-8A9B-DFEC965FB620}"/>
    <dataValidation type="whole" operator="greaterThanOrEqual" allowBlank="1" showInputMessage="1" showErrorMessage="1" error="Minimum 3 jours" sqref="L6" xr:uid="{F5FA6F3B-742A-457E-8586-8AEE345964E4}">
      <formula1>3</formula1>
    </dataValidation>
    <dataValidation showInputMessage="1" showErrorMessage="1" error="Une randonnée dure au minimum 4 heures d'engagement dans le terrain" sqref="F12 L3" xr:uid="{50827E37-BEF9-4D2E-944B-C7634E6524F8}"/>
    <dataValidation type="decimal" allowBlank="1" showInputMessage="1" showErrorMessage="1" error="Une randonnée dure au minimum 4 heures d'engagement dans le terrain" sqref="L11" xr:uid="{56CA04C2-FF3B-4A38-AF9C-5BDDAB19AA55}">
      <formula1>4</formula1>
      <formula2>12</formula2>
    </dataValidation>
    <dataValidation type="whole" allowBlank="1" showInputMessage="1" showErrorMessage="1" error="Un groupe est composé d'au moins deux clients" sqref="D12" xr:uid="{14D2ED6F-B216-49C7-9741-59975580C87B}">
      <formula1>2</formula1>
      <formula2>50</formula2>
    </dataValidation>
    <dataValidation type="date" operator="greaterThan" allowBlank="1" showErrorMessage="1" sqref="D6" xr:uid="{4C4013F9-81C2-4CCC-9259-DBF9FEED0BED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8FFFD1D-219E-4009-BEE0-366BFFB5DAA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34A00BB6-BE73-47CB-A5FA-C6CA1BA6683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11B95-7BB4-418C-9732-38D19F8267DA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+w6XSEvB8P7JDZ8vOrjrLsAYBavBAm65HBzACWuvo26K+g4JosGDVUHqE/CuEmFtJ6epJYSHi2vyShFEIFWvyw==" saltValue="ouZOW2NNk9YquqFwm4Y8y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85" priority="4">
      <formula>LEN(TRIM(C40))&gt;0</formula>
    </cfRule>
  </conditionalFormatting>
  <conditionalFormatting sqref="C46:G47">
    <cfRule type="expression" dxfId="284" priority="6">
      <formula>H44="OUI"</formula>
    </cfRule>
  </conditionalFormatting>
  <conditionalFormatting sqref="I1">
    <cfRule type="notContainsBlanks" dxfId="283" priority="8">
      <formula>LEN(TRIM(I1))&gt;0</formula>
    </cfRule>
  </conditionalFormatting>
  <conditionalFormatting sqref="I51:I78">
    <cfRule type="cellIs" dxfId="282" priority="1" operator="equal">
      <formula>"P"</formula>
    </cfRule>
  </conditionalFormatting>
  <conditionalFormatting sqref="I79">
    <cfRule type="expression" dxfId="281" priority="7">
      <formula>$I$79</formula>
    </cfRule>
  </conditionalFormatting>
  <conditionalFormatting sqref="L6">
    <cfRule type="expression" dxfId="280" priority="2">
      <formula>+IF(J6="Nein / Non / No",TRUE())</formula>
    </cfRule>
  </conditionalFormatting>
  <conditionalFormatting sqref="L45">
    <cfRule type="expression" dxfId="279" priority="5">
      <formula>validation</formula>
    </cfRule>
  </conditionalFormatting>
  <conditionalFormatting sqref="Q51">
    <cfRule type="cellIs" dxfId="278" priority="3" operator="equal">
      <formula>"P"</formula>
    </cfRule>
  </conditionalFormatting>
  <dataValidations count="8">
    <dataValidation type="list" showInputMessage="1" showErrorMessage="1" sqref="L1" xr:uid="{341764E0-1422-447D-A437-DFAEEA29EE55}">
      <formula1>langue</formula1>
    </dataValidation>
    <dataValidation type="list" allowBlank="1" showInputMessage="1" showErrorMessage="1" sqref="F6" xr:uid="{2EBCA90F-51B4-4379-920A-3268CB830E79}">
      <formula1>IF(dfi="Français",Français,Deutsch)</formula1>
    </dataValidation>
    <dataValidation allowBlank="1" showInputMessage="1" showErrorMessage="1" prompt="Coordonnées officielles_x000a_CH1903+ / NM95" sqref="C9:L9 N9:Q9" xr:uid="{27AEC7EB-6740-4F0D-8FF5-2174123115B5}"/>
    <dataValidation type="whole" operator="greaterThanOrEqual" allowBlank="1" showInputMessage="1" showErrorMessage="1" error="Minimum 3 jours" sqref="L6" xr:uid="{FA73B24D-B54C-41CB-A4D2-57D9A2D46A3A}">
      <formula1>3</formula1>
    </dataValidation>
    <dataValidation showInputMessage="1" showErrorMessage="1" error="Une randonnée dure au minimum 4 heures d'engagement dans le terrain" sqref="F12 L3" xr:uid="{2F770F97-C56B-41E5-A00E-22AE5857DE92}"/>
    <dataValidation type="decimal" allowBlank="1" showInputMessage="1" showErrorMessage="1" error="Une randonnée dure au minimum 4 heures d'engagement dans le terrain" sqref="L11" xr:uid="{29AFD803-1968-47B0-AFA2-25C37EDD143A}">
      <formula1>4</formula1>
      <formula2>12</formula2>
    </dataValidation>
    <dataValidation type="whole" allowBlank="1" showInputMessage="1" showErrorMessage="1" error="Un groupe est composé d'au moins deux clients" sqref="D12" xr:uid="{536BFB46-8C9D-4892-8950-A8FA7DA5F18E}">
      <formula1>2</formula1>
      <formula2>50</formula2>
    </dataValidation>
    <dataValidation type="date" operator="greaterThan" allowBlank="1" showErrorMessage="1" sqref="D6" xr:uid="{1CC42783-2EA9-482B-825A-61E9DCB6255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2F504F4-92A3-406B-9F97-2982AC8F908D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D555F168-7173-4F10-B297-CC99388B22B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42FE-B456-42F8-89AC-50EB05ED1754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PmGREMPwor/9oJYZKMdD2UqaSgSmU/QjdTcckpk1Wd+WYkLeXCTSnpK9gbWJV0ta+YokWCuMC2sMntIdU4Fr8Q==" saltValue="iYoS6PqVwGWgp/Y7bfmiW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77" priority="4">
      <formula>LEN(TRIM(C40))&gt;0</formula>
    </cfRule>
  </conditionalFormatting>
  <conditionalFormatting sqref="C46:G47">
    <cfRule type="expression" dxfId="276" priority="6">
      <formula>H44="OUI"</formula>
    </cfRule>
  </conditionalFormatting>
  <conditionalFormatting sqref="I1">
    <cfRule type="notContainsBlanks" dxfId="275" priority="8">
      <formula>LEN(TRIM(I1))&gt;0</formula>
    </cfRule>
  </conditionalFormatting>
  <conditionalFormatting sqref="I51:I78">
    <cfRule type="cellIs" dxfId="274" priority="1" operator="equal">
      <formula>"P"</formula>
    </cfRule>
  </conditionalFormatting>
  <conditionalFormatting sqref="I79">
    <cfRule type="expression" dxfId="273" priority="7">
      <formula>$I$79</formula>
    </cfRule>
  </conditionalFormatting>
  <conditionalFormatting sqref="L6">
    <cfRule type="expression" dxfId="272" priority="2">
      <formula>+IF(J6="Nein / Non / No",TRUE())</formula>
    </cfRule>
  </conditionalFormatting>
  <conditionalFormatting sqref="L45">
    <cfRule type="expression" dxfId="271" priority="5">
      <formula>validation</formula>
    </cfRule>
  </conditionalFormatting>
  <conditionalFormatting sqref="Q51">
    <cfRule type="cellIs" dxfId="270" priority="3" operator="equal">
      <formula>"P"</formula>
    </cfRule>
  </conditionalFormatting>
  <dataValidations count="8">
    <dataValidation type="date" operator="greaterThan" allowBlank="1" showErrorMessage="1" sqref="D6" xr:uid="{F717B9DA-B45D-41C8-A7B5-B2A835FC8892}">
      <formula1>44562</formula1>
    </dataValidation>
    <dataValidation type="whole" allowBlank="1" showInputMessage="1" showErrorMessage="1" error="Un groupe est composé d'au moins deux clients" sqref="D12" xr:uid="{1C279B20-C954-4CB6-A6BE-B9BE4352DF2F}">
      <formula1>2</formula1>
      <formula2>50</formula2>
    </dataValidation>
    <dataValidation type="decimal" allowBlank="1" showInputMessage="1" showErrorMessage="1" error="Une randonnée dure au minimum 4 heures d'engagement dans le terrain" sqref="L11" xr:uid="{C478349C-B9E6-4DD0-9AF9-FC2CC48D65F1}">
      <formula1>4</formula1>
      <formula2>12</formula2>
    </dataValidation>
    <dataValidation showInputMessage="1" showErrorMessage="1" error="Une randonnée dure au minimum 4 heures d'engagement dans le terrain" sqref="F12 L3" xr:uid="{91CA6824-B431-4B33-A411-BCC9C8A808DA}"/>
    <dataValidation type="whole" operator="greaterThanOrEqual" allowBlank="1" showInputMessage="1" showErrorMessage="1" error="Minimum 3 jours" sqref="L6" xr:uid="{2A39F123-3C01-4E47-B7C7-46159AB77525}">
      <formula1>3</formula1>
    </dataValidation>
    <dataValidation allowBlank="1" showInputMessage="1" showErrorMessage="1" prompt="Coordonnées officielles_x000a_CH1903+ / NM95" sqref="C9:L9 N9:Q9" xr:uid="{01AA5DE2-07D3-42A0-AA15-323F9341C1E4}"/>
    <dataValidation type="list" allowBlank="1" showInputMessage="1" showErrorMessage="1" sqref="F6" xr:uid="{A3E8E071-771A-42D6-A339-8E90F5EC09A8}">
      <formula1>IF(dfi="Français",Français,Deutsch)</formula1>
    </dataValidation>
    <dataValidation type="list" showInputMessage="1" showErrorMessage="1" sqref="L1" xr:uid="{AB4B48D5-A1E1-4DE6-AC5B-47C272BDE671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F6F196-0D07-4FD5-8883-788A00E47B4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DA9C68E5-D75F-4006-8B35-FB4CEDE2C3B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353B2-9FE0-448D-9620-B7A5F43F971B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GRS6ED2p5qafVBB0RepfNw+6adHepSfc1QrzUAtD7OmEgQiJZgPo0IYBzHMmiaRi+FzOOaz05jlLuoTe8AizVQ==" saltValue="eJV0tK4AEN/e3qyJrbDO9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69" priority="4">
      <formula>LEN(TRIM(C40))&gt;0</formula>
    </cfRule>
  </conditionalFormatting>
  <conditionalFormatting sqref="C46:G47">
    <cfRule type="expression" dxfId="268" priority="6">
      <formula>H44="OUI"</formula>
    </cfRule>
  </conditionalFormatting>
  <conditionalFormatting sqref="I1">
    <cfRule type="notContainsBlanks" dxfId="267" priority="8">
      <formula>LEN(TRIM(I1))&gt;0</formula>
    </cfRule>
  </conditionalFormatting>
  <conditionalFormatting sqref="I51:I78">
    <cfRule type="cellIs" dxfId="266" priority="1" operator="equal">
      <formula>"P"</formula>
    </cfRule>
  </conditionalFormatting>
  <conditionalFormatting sqref="I79">
    <cfRule type="expression" dxfId="265" priority="7">
      <formula>$I$79</formula>
    </cfRule>
  </conditionalFormatting>
  <conditionalFormatting sqref="L6">
    <cfRule type="expression" dxfId="264" priority="2">
      <formula>+IF(J6="Nein / Non / No",TRUE())</formula>
    </cfRule>
  </conditionalFormatting>
  <conditionalFormatting sqref="L45">
    <cfRule type="expression" dxfId="263" priority="5">
      <formula>validation</formula>
    </cfRule>
  </conditionalFormatting>
  <conditionalFormatting sqref="Q51">
    <cfRule type="cellIs" dxfId="262" priority="3" operator="equal">
      <formula>"P"</formula>
    </cfRule>
  </conditionalFormatting>
  <dataValidations count="8">
    <dataValidation type="date" operator="greaterThan" allowBlank="1" showErrorMessage="1" sqref="D6" xr:uid="{59F1A058-9304-4593-ABDD-D4F0A1687D51}">
      <formula1>44562</formula1>
    </dataValidation>
    <dataValidation type="whole" allowBlank="1" showInputMessage="1" showErrorMessage="1" error="Un groupe est composé d'au moins deux clients" sqref="D12" xr:uid="{1830A6D0-ACD8-455D-B26D-BC5AFF0B14D8}">
      <formula1>2</formula1>
      <formula2>50</formula2>
    </dataValidation>
    <dataValidation type="decimal" allowBlank="1" showInputMessage="1" showErrorMessage="1" error="Une randonnée dure au minimum 4 heures d'engagement dans le terrain" sqref="L11" xr:uid="{6D2EE5C8-6896-4CDF-A5BA-26771D792748}">
      <formula1>4</formula1>
      <formula2>12</formula2>
    </dataValidation>
    <dataValidation showInputMessage="1" showErrorMessage="1" error="Une randonnée dure au minimum 4 heures d'engagement dans le terrain" sqref="F12 L3" xr:uid="{40FE3844-9619-4648-91C5-DEE2D7B52DA2}"/>
    <dataValidation type="whole" operator="greaterThanOrEqual" allowBlank="1" showInputMessage="1" showErrorMessage="1" error="Minimum 3 jours" sqref="L6" xr:uid="{6BD67FA6-BFCE-4905-909C-48B93A96BDC6}">
      <formula1>3</formula1>
    </dataValidation>
    <dataValidation allowBlank="1" showInputMessage="1" showErrorMessage="1" prompt="Coordonnées officielles_x000a_CH1903+ / NM95" sqref="C9:L9 N9:Q9" xr:uid="{4BB9312E-1177-440C-96C0-40BE825277F9}"/>
    <dataValidation type="list" allowBlank="1" showInputMessage="1" showErrorMessage="1" sqref="F6" xr:uid="{3597A752-3930-4B61-81E2-6423E60D842B}">
      <formula1>IF(dfi="Français",Français,Deutsch)</formula1>
    </dataValidation>
    <dataValidation type="list" showInputMessage="1" showErrorMessage="1" sqref="L1" xr:uid="{AE334926-88CA-4A7A-8B70-235F24DDDE3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EDC5D39-451B-4345-8E95-420DDEA191A5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2D0E0676-E99B-4FF8-A372-94F490F98D3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EC7FA-EF52-4326-B9C2-CA97F6E82A83}">
  <sheetPr>
    <pageSetUpPr fitToPage="1"/>
  </sheetPr>
  <dimension ref="A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1:19" s="1" customFormat="1" ht="168.75" customHeight="1" thickTop="1" thickBot="1">
      <c r="A1" s="1">
        <v>44</v>
      </c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1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1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44</v>
      </c>
      <c r="M3" s="27"/>
    </row>
    <row r="4" spans="1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1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1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1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1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1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1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1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1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1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1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1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1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b8FXZ+YhfOrJdXO02R6QbwRVhMstqsgB8ip9VWSu32n1GEls2xBSbKp29M2AZno92rp3UK3/KzD46EiDjhOrw==" saltValue="gowmXzsvl9jW/YzZ+HZ37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61" priority="4">
      <formula>LEN(TRIM(C40))&gt;0</formula>
    </cfRule>
  </conditionalFormatting>
  <conditionalFormatting sqref="C46:G47">
    <cfRule type="expression" dxfId="260" priority="6">
      <formula>H44="OUI"</formula>
    </cfRule>
  </conditionalFormatting>
  <conditionalFormatting sqref="I1">
    <cfRule type="notContainsBlanks" dxfId="259" priority="8">
      <formula>LEN(TRIM(I1))&gt;0</formula>
    </cfRule>
  </conditionalFormatting>
  <conditionalFormatting sqref="I51:I78">
    <cfRule type="cellIs" dxfId="258" priority="1" operator="equal">
      <formula>"P"</formula>
    </cfRule>
  </conditionalFormatting>
  <conditionalFormatting sqref="I79">
    <cfRule type="expression" dxfId="257" priority="7">
      <formula>$I$79</formula>
    </cfRule>
  </conditionalFormatting>
  <conditionalFormatting sqref="L6">
    <cfRule type="expression" dxfId="256" priority="2">
      <formula>+IF(J6="Nein / Non / No",TRUE())</formula>
    </cfRule>
  </conditionalFormatting>
  <conditionalFormatting sqref="L45">
    <cfRule type="expression" dxfId="255" priority="5">
      <formula>validation</formula>
    </cfRule>
  </conditionalFormatting>
  <conditionalFormatting sqref="Q51">
    <cfRule type="cellIs" dxfId="254" priority="3" operator="equal">
      <formula>"P"</formula>
    </cfRule>
  </conditionalFormatting>
  <dataValidations count="8">
    <dataValidation type="list" showInputMessage="1" showErrorMessage="1" sqref="L1" xr:uid="{C4476031-720C-44BB-B00F-AF289E309E10}">
      <formula1>langue</formula1>
    </dataValidation>
    <dataValidation type="list" allowBlank="1" showInputMessage="1" showErrorMessage="1" sqref="F6" xr:uid="{AD768B57-8E8C-451D-AD7E-802894BF2037}">
      <formula1>IF(dfi="Français",Français,Deutsch)</formula1>
    </dataValidation>
    <dataValidation allowBlank="1" showInputMessage="1" showErrorMessage="1" prompt="Coordonnées officielles_x000a_CH1903+ / NM95" sqref="C9:L9 N9:Q9" xr:uid="{8F195AAD-0BE5-417E-AA09-2F9548AE11E2}"/>
    <dataValidation type="whole" operator="greaterThanOrEqual" allowBlank="1" showInputMessage="1" showErrorMessage="1" error="Minimum 3 jours" sqref="L6" xr:uid="{DDB832B3-9CF6-4302-B483-FF8864B984B6}">
      <formula1>3</formula1>
    </dataValidation>
    <dataValidation showInputMessage="1" showErrorMessage="1" error="Une randonnée dure au minimum 4 heures d'engagement dans le terrain" sqref="F12 L3" xr:uid="{148561BA-89BE-4511-A3CB-BDEA2E6090F0}"/>
    <dataValidation type="decimal" allowBlank="1" showInputMessage="1" showErrorMessage="1" error="Une randonnée dure au minimum 4 heures d'engagement dans le terrain" sqref="L11" xr:uid="{A1E17CCD-0B50-4F7D-99D2-4C23DAAF25A1}">
      <formula1>4</formula1>
      <formula2>12</formula2>
    </dataValidation>
    <dataValidation type="whole" allowBlank="1" showInputMessage="1" showErrorMessage="1" error="Un groupe est composé d'au moins deux clients" sqref="D12" xr:uid="{28EE16A3-A107-4CFA-831B-894E29372173}">
      <formula1>2</formula1>
      <formula2>50</formula2>
    </dataValidation>
    <dataValidation type="date" operator="greaterThan" allowBlank="1" showErrorMessage="1" sqref="D6" xr:uid="{1EAADAC8-D5B8-4C98-A723-F761F98A0B3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CE620C4-B68C-4F8D-9C52-58BA3B81ABE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4A88B69B-C354-45C0-AAFD-A46E7D6B3F3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0C7E4-0BCE-4A97-A1AD-5AF44040EA47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Iuy7DJndDLf7TsxhXEFBMhyz12kgZBXemFuAbkgnhXMD5iqSoHmnrOdBCDxxyEXSHkvb4z2WvD3MQ8cITX/mg==" saltValue="waH9qcGE9qINZecN/Su6S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53" priority="4">
      <formula>LEN(TRIM(C40))&gt;0</formula>
    </cfRule>
  </conditionalFormatting>
  <conditionalFormatting sqref="C46:G47">
    <cfRule type="expression" dxfId="252" priority="6">
      <formula>H44="OUI"</formula>
    </cfRule>
  </conditionalFormatting>
  <conditionalFormatting sqref="I1">
    <cfRule type="notContainsBlanks" dxfId="251" priority="8">
      <formula>LEN(TRIM(I1))&gt;0</formula>
    </cfRule>
  </conditionalFormatting>
  <conditionalFormatting sqref="I51:I78">
    <cfRule type="cellIs" dxfId="250" priority="1" operator="equal">
      <formula>"P"</formula>
    </cfRule>
  </conditionalFormatting>
  <conditionalFormatting sqref="I79">
    <cfRule type="expression" dxfId="249" priority="7">
      <formula>$I$79</formula>
    </cfRule>
  </conditionalFormatting>
  <conditionalFormatting sqref="L6">
    <cfRule type="expression" dxfId="248" priority="2">
      <formula>+IF(J6="Nein / Non / No",TRUE())</formula>
    </cfRule>
  </conditionalFormatting>
  <conditionalFormatting sqref="L45">
    <cfRule type="expression" dxfId="247" priority="5">
      <formula>validation</formula>
    </cfRule>
  </conditionalFormatting>
  <conditionalFormatting sqref="Q51">
    <cfRule type="cellIs" dxfId="246" priority="3" operator="equal">
      <formula>"P"</formula>
    </cfRule>
  </conditionalFormatting>
  <dataValidations count="8">
    <dataValidation type="list" showInputMessage="1" showErrorMessage="1" sqref="L1" xr:uid="{19CC7B6C-920D-49D8-A2FF-01619023FB2C}">
      <formula1>langue</formula1>
    </dataValidation>
    <dataValidation type="list" allowBlank="1" showInputMessage="1" showErrorMessage="1" sqref="F6" xr:uid="{B008D9E8-895B-4953-AE3A-69C8B79BA6A9}">
      <formula1>IF(dfi="Français",Français,Deutsch)</formula1>
    </dataValidation>
    <dataValidation allowBlank="1" showInputMessage="1" showErrorMessage="1" prompt="Coordonnées officielles_x000a_CH1903+ / NM95" sqref="C9:L9 N9:Q9" xr:uid="{1E05170B-348B-401E-8A46-F2BB237CB3A8}"/>
    <dataValidation type="whole" operator="greaterThanOrEqual" allowBlank="1" showInputMessage="1" showErrorMessage="1" error="Minimum 3 jours" sqref="L6" xr:uid="{34D59D2C-F2C7-4E70-BB29-26C4D546E294}">
      <formula1>3</formula1>
    </dataValidation>
    <dataValidation showInputMessage="1" showErrorMessage="1" error="Une randonnée dure au minimum 4 heures d'engagement dans le terrain" sqref="F12 L3" xr:uid="{8BD4ED7F-5B2E-48B9-BE0B-8142E0B83102}"/>
    <dataValidation type="decimal" allowBlank="1" showInputMessage="1" showErrorMessage="1" error="Une randonnée dure au minimum 4 heures d'engagement dans le terrain" sqref="L11" xr:uid="{359F6532-BEAA-4B2C-976D-5E92C365B9FA}">
      <formula1>4</formula1>
      <formula2>12</formula2>
    </dataValidation>
    <dataValidation type="whole" allowBlank="1" showInputMessage="1" showErrorMessage="1" error="Un groupe est composé d'au moins deux clients" sqref="D12" xr:uid="{9D3C2235-48A2-4826-B88C-C73204821ED2}">
      <formula1>2</formula1>
      <formula2>50</formula2>
    </dataValidation>
    <dataValidation type="date" operator="greaterThan" allowBlank="1" showErrorMessage="1" sqref="D6" xr:uid="{7FBF6CBB-A96D-4C46-B88E-43EBBD6A855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5338681-823D-4CCE-8D0A-9BE7210BFF0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88C7F64-45A0-4392-BECE-41B7C52C42D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FBA5-F3EA-44C0-81D3-FA586BAEAF0A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xs9fe+ev7HpVjqsWFdtVSYvAjWVUbYiwuxtY1Zy6uPEKu1Q0IgvTGg+90rZ1NbYV+FCSWjOZh+i0H2GCsScr0w==" saltValue="ESrY/lpR2cb2PV7hCMMBq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45" priority="4">
      <formula>LEN(TRIM(C40))&gt;0</formula>
    </cfRule>
  </conditionalFormatting>
  <conditionalFormatting sqref="C46:G47">
    <cfRule type="expression" dxfId="244" priority="6">
      <formula>H44="OUI"</formula>
    </cfRule>
  </conditionalFormatting>
  <conditionalFormatting sqref="I1">
    <cfRule type="notContainsBlanks" dxfId="243" priority="8">
      <formula>LEN(TRIM(I1))&gt;0</formula>
    </cfRule>
  </conditionalFormatting>
  <conditionalFormatting sqref="I51:I78">
    <cfRule type="cellIs" dxfId="242" priority="1" operator="equal">
      <formula>"P"</formula>
    </cfRule>
  </conditionalFormatting>
  <conditionalFormatting sqref="I79">
    <cfRule type="expression" dxfId="241" priority="7">
      <formula>$I$79</formula>
    </cfRule>
  </conditionalFormatting>
  <conditionalFormatting sqref="L6">
    <cfRule type="expression" dxfId="240" priority="2">
      <formula>+IF(J6="Nein / Non / No",TRUE())</formula>
    </cfRule>
  </conditionalFormatting>
  <conditionalFormatting sqref="L45">
    <cfRule type="expression" dxfId="239" priority="5">
      <formula>validation</formula>
    </cfRule>
  </conditionalFormatting>
  <conditionalFormatting sqref="Q51">
    <cfRule type="cellIs" dxfId="238" priority="3" operator="equal">
      <formula>"P"</formula>
    </cfRule>
  </conditionalFormatting>
  <dataValidations count="8">
    <dataValidation type="date" operator="greaterThan" allowBlank="1" showErrorMessage="1" sqref="D6" xr:uid="{3D12A075-A6D8-423D-AF35-80331C9D07D9}">
      <formula1>44562</formula1>
    </dataValidation>
    <dataValidation type="whole" allowBlank="1" showInputMessage="1" showErrorMessage="1" error="Un groupe est composé d'au moins deux clients" sqref="D12" xr:uid="{F8608924-778B-4EDB-90F1-8329D29A1CA9}">
      <formula1>2</formula1>
      <formula2>50</formula2>
    </dataValidation>
    <dataValidation type="decimal" allowBlank="1" showInputMessage="1" showErrorMessage="1" error="Une randonnée dure au minimum 4 heures d'engagement dans le terrain" sqref="L11" xr:uid="{3491C973-7D56-461B-8982-A6F60ECB52FE}">
      <formula1>4</formula1>
      <formula2>12</formula2>
    </dataValidation>
    <dataValidation showInputMessage="1" showErrorMessage="1" error="Une randonnée dure au minimum 4 heures d'engagement dans le terrain" sqref="F12 L3" xr:uid="{0CDB5040-3410-4542-B6FE-A2DB4306CA25}"/>
    <dataValidation type="whole" operator="greaterThanOrEqual" allowBlank="1" showInputMessage="1" showErrorMessage="1" error="Minimum 3 jours" sqref="L6" xr:uid="{DDB07F48-95E9-4FA7-80D7-6AE30B598881}">
      <formula1>3</formula1>
    </dataValidation>
    <dataValidation allowBlank="1" showInputMessage="1" showErrorMessage="1" prompt="Coordonnées officielles_x000a_CH1903+ / NM95" sqref="C9:L9 N9:Q9" xr:uid="{AE88D79A-F5BF-4626-B6E3-145D4AE98264}"/>
    <dataValidation type="list" allowBlank="1" showInputMessage="1" showErrorMessage="1" sqref="F6" xr:uid="{020EA4A5-0BAF-4628-9EE9-309CE91648B4}">
      <formula1>IF(dfi="Français",Français,Deutsch)</formula1>
    </dataValidation>
    <dataValidation type="list" showInputMessage="1" showErrorMessage="1" sqref="L1" xr:uid="{27D8E5A0-E6F9-4E69-9097-E404312304E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BF6920-3202-4334-920B-EA154CA8EF1A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981AF02-7729-4ABB-91E8-111A54BA6DF3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2A147-DE08-4E90-A37D-EDD38DD03C49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8Awk1JrmQ3BNj7dPvqHfbkhDmsP18K28jTcC7Pemyq5mH/K9MTxdtXF+9pcP5/gUq/xC+ECClCRntE3HgTI3w==" saltValue="SaLim0YzquTXKRlOVQ2Ti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37" priority="4">
      <formula>LEN(TRIM(C40))&gt;0</formula>
    </cfRule>
  </conditionalFormatting>
  <conditionalFormatting sqref="C46:G47">
    <cfRule type="expression" dxfId="236" priority="6">
      <formula>H44="OUI"</formula>
    </cfRule>
  </conditionalFormatting>
  <conditionalFormatting sqref="I1">
    <cfRule type="notContainsBlanks" dxfId="235" priority="8">
      <formula>LEN(TRIM(I1))&gt;0</formula>
    </cfRule>
  </conditionalFormatting>
  <conditionalFormatting sqref="I51:I78">
    <cfRule type="cellIs" dxfId="234" priority="1" operator="equal">
      <formula>"P"</formula>
    </cfRule>
  </conditionalFormatting>
  <conditionalFormatting sqref="I79">
    <cfRule type="expression" dxfId="233" priority="7">
      <formula>$I$79</formula>
    </cfRule>
  </conditionalFormatting>
  <conditionalFormatting sqref="L6">
    <cfRule type="expression" dxfId="232" priority="2">
      <formula>+IF(J6="Nein / Non / No",TRUE())</formula>
    </cfRule>
  </conditionalFormatting>
  <conditionalFormatting sqref="L45">
    <cfRule type="expression" dxfId="231" priority="5">
      <formula>validation</formula>
    </cfRule>
  </conditionalFormatting>
  <conditionalFormatting sqref="Q51">
    <cfRule type="cellIs" dxfId="230" priority="3" operator="equal">
      <formula>"P"</formula>
    </cfRule>
  </conditionalFormatting>
  <dataValidations count="8">
    <dataValidation type="list" showInputMessage="1" showErrorMessage="1" sqref="L1" xr:uid="{691A4FE2-0E21-41AD-B535-7A0333D0FBEF}">
      <formula1>langue</formula1>
    </dataValidation>
    <dataValidation type="list" allowBlank="1" showInputMessage="1" showErrorMessage="1" sqref="F6" xr:uid="{FCF451E8-AAD4-4327-9D76-1BA984533DFE}">
      <formula1>IF(dfi="Français",Français,Deutsch)</formula1>
    </dataValidation>
    <dataValidation allowBlank="1" showInputMessage="1" showErrorMessage="1" prompt="Coordonnées officielles_x000a_CH1903+ / NM95" sqref="C9:L9 N9:Q9" xr:uid="{5F6CA630-4C66-4EA1-9433-F756B8EE2F32}"/>
    <dataValidation type="whole" operator="greaterThanOrEqual" allowBlank="1" showInputMessage="1" showErrorMessage="1" error="Minimum 3 jours" sqref="L6" xr:uid="{3AE25425-B77E-4FF9-B1E5-D960383DDDAC}">
      <formula1>3</formula1>
    </dataValidation>
    <dataValidation showInputMessage="1" showErrorMessage="1" error="Une randonnée dure au minimum 4 heures d'engagement dans le terrain" sqref="F12 L3" xr:uid="{1B3E07F2-B0AC-4B1A-A71F-075B859E9519}"/>
    <dataValidation type="decimal" allowBlank="1" showInputMessage="1" showErrorMessage="1" error="Une randonnée dure au minimum 4 heures d'engagement dans le terrain" sqref="L11" xr:uid="{01A58AA7-6038-4139-A0A3-FCBA591B1C5D}">
      <formula1>4</formula1>
      <formula2>12</formula2>
    </dataValidation>
    <dataValidation type="whole" allowBlank="1" showInputMessage="1" showErrorMessage="1" error="Un groupe est composé d'au moins deux clients" sqref="D12" xr:uid="{3D42615A-926F-4E42-833C-16D30DA0875D}">
      <formula1>2</formula1>
      <formula2>50</formula2>
    </dataValidation>
    <dataValidation type="date" operator="greaterThan" allowBlank="1" showErrorMessage="1" sqref="D6" xr:uid="{FFEFBB22-BF06-4814-827C-FE33BCD85A07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06C6BE8-D703-405A-B7B9-3B136F21C5CA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265407A-71E3-4D09-96A1-9406D3B83A2E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6FC88-A812-42B7-9C8F-85D9FDB945FC}">
  <sheetPr>
    <pageSetUpPr fitToPage="1"/>
  </sheetPr>
  <dimension ref="B1:S274"/>
  <sheetViews>
    <sheetView showGridLines="0" zoomScale="55" zoomScaleNormal="55" workbookViewId="0">
      <selection activeCell="H16" sqref="H16:J1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MaZrHcaSgslNhvMuefITCKrs3b+fZiBHQotWUjDsZJsZlWsz7ge8X13LuP967QjDX6nlCwo4eLPsLIHpbyjLRg==" saltValue="VuKeN3GxvPHRbmNE/s2d3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29" priority="4">
      <formula>LEN(TRIM(C40))&gt;0</formula>
    </cfRule>
  </conditionalFormatting>
  <conditionalFormatting sqref="C46:G47">
    <cfRule type="expression" dxfId="228" priority="6">
      <formula>H44="OUI"</formula>
    </cfRule>
  </conditionalFormatting>
  <conditionalFormatting sqref="I1">
    <cfRule type="notContainsBlanks" dxfId="227" priority="8">
      <formula>LEN(TRIM(I1))&gt;0</formula>
    </cfRule>
  </conditionalFormatting>
  <conditionalFormatting sqref="I51:I78">
    <cfRule type="cellIs" dxfId="226" priority="1" operator="equal">
      <formula>"P"</formula>
    </cfRule>
  </conditionalFormatting>
  <conditionalFormatting sqref="I79">
    <cfRule type="expression" dxfId="225" priority="7">
      <formula>$I$79</formula>
    </cfRule>
  </conditionalFormatting>
  <conditionalFormatting sqref="L6">
    <cfRule type="expression" dxfId="224" priority="2">
      <formula>+IF(J6="Nein / Non / No",TRUE())</formula>
    </cfRule>
  </conditionalFormatting>
  <conditionalFormatting sqref="L45">
    <cfRule type="expression" dxfId="223" priority="5">
      <formula>validation</formula>
    </cfRule>
  </conditionalFormatting>
  <conditionalFormatting sqref="Q51">
    <cfRule type="cellIs" dxfId="222" priority="3" operator="equal">
      <formula>"P"</formula>
    </cfRule>
  </conditionalFormatting>
  <dataValidations count="8">
    <dataValidation type="date" operator="greaterThan" allowBlank="1" showErrorMessage="1" sqref="D6" xr:uid="{79EC2A8D-A552-4474-A69D-4440E77CED19}">
      <formula1>44562</formula1>
    </dataValidation>
    <dataValidation type="whole" allowBlank="1" showInputMessage="1" showErrorMessage="1" error="Un groupe est composé d'au moins deux clients" sqref="D12" xr:uid="{0DD7D3EF-DC84-417F-8048-E5DECAB3AA85}">
      <formula1>2</formula1>
      <formula2>50</formula2>
    </dataValidation>
    <dataValidation type="decimal" allowBlank="1" showInputMessage="1" showErrorMessage="1" error="Une randonnée dure au minimum 4 heures d'engagement dans le terrain" sqref="L11" xr:uid="{BA423385-7C84-44B6-ACF5-528C2FF14EDD}">
      <formula1>4</formula1>
      <formula2>12</formula2>
    </dataValidation>
    <dataValidation showInputMessage="1" showErrorMessage="1" error="Une randonnée dure au minimum 4 heures d'engagement dans le terrain" sqref="F12 L3" xr:uid="{C2D14944-D006-4195-83F4-F7464815D43A}"/>
    <dataValidation type="whole" operator="greaterThanOrEqual" allowBlank="1" showInputMessage="1" showErrorMessage="1" error="Minimum 3 jours" sqref="L6" xr:uid="{7713F3D7-E04A-491F-9AA5-162F2924D6C7}">
      <formula1>3</formula1>
    </dataValidation>
    <dataValidation allowBlank="1" showInputMessage="1" showErrorMessage="1" prompt="Coordonnées officielles_x000a_CH1903+ / NM95" sqref="C9:L9 N9:Q9" xr:uid="{3D4C9943-540B-40F6-A71A-F538531EF1D6}"/>
    <dataValidation type="list" allowBlank="1" showInputMessage="1" showErrorMessage="1" sqref="F6" xr:uid="{48756E1B-17C3-4194-93C1-1444E8175642}">
      <formula1>IF(dfi="Français",Français,Deutsch)</formula1>
    </dataValidation>
    <dataValidation type="list" showInputMessage="1" showErrorMessage="1" sqref="L1" xr:uid="{76D7719C-CA98-4BBC-8B31-725DAD0FE0D1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E06919-5ED0-4BAC-8FC3-7A4917817A0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C4F4896D-A8CF-4818-8FE2-FC02340ADFA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1A2EC-7847-4E2F-9B17-F5999042C6B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49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2H8MChtpjaNgOUsB3LwOXu/dcxS0DifIunPM1MLGHQetprJxkXshD/jl6nyyk30B9KO0qVdfVmZ4dkKafnB2pA==" saltValue="uNoOau6bju0n6ka/N5jaC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21" priority="4">
      <formula>LEN(TRIM(C40))&gt;0</formula>
    </cfRule>
  </conditionalFormatting>
  <conditionalFormatting sqref="C46:G47">
    <cfRule type="expression" dxfId="220" priority="6">
      <formula>H44="OUI"</formula>
    </cfRule>
  </conditionalFormatting>
  <conditionalFormatting sqref="I1">
    <cfRule type="notContainsBlanks" dxfId="219" priority="8">
      <formula>LEN(TRIM(I1))&gt;0</formula>
    </cfRule>
  </conditionalFormatting>
  <conditionalFormatting sqref="I51:I78">
    <cfRule type="cellIs" dxfId="218" priority="1" operator="equal">
      <formula>"P"</formula>
    </cfRule>
  </conditionalFormatting>
  <conditionalFormatting sqref="I79">
    <cfRule type="expression" dxfId="217" priority="7">
      <formula>$I$79</formula>
    </cfRule>
  </conditionalFormatting>
  <conditionalFormatting sqref="L6">
    <cfRule type="expression" dxfId="216" priority="2">
      <formula>+IF(J6="Nein / Non / No",TRUE())</formula>
    </cfRule>
  </conditionalFormatting>
  <conditionalFormatting sqref="L45">
    <cfRule type="expression" dxfId="215" priority="5">
      <formula>validation</formula>
    </cfRule>
  </conditionalFormatting>
  <conditionalFormatting sqref="Q51">
    <cfRule type="cellIs" dxfId="214" priority="3" operator="equal">
      <formula>"P"</formula>
    </cfRule>
  </conditionalFormatting>
  <dataValidations count="8">
    <dataValidation type="date" operator="greaterThan" allowBlank="1" showErrorMessage="1" sqref="D6" xr:uid="{0CB47724-D1FA-44BD-9A0B-BE4EA6FAF0EA}">
      <formula1>44562</formula1>
    </dataValidation>
    <dataValidation type="whole" allowBlank="1" showInputMessage="1" showErrorMessage="1" error="Un groupe est composé d'au moins deux clients" sqref="D12" xr:uid="{2155EA15-EF7C-43B9-924F-C08473A1CD88}">
      <formula1>2</formula1>
      <formula2>50</formula2>
    </dataValidation>
    <dataValidation type="decimal" allowBlank="1" showInputMessage="1" showErrorMessage="1" error="Une randonnée dure au minimum 4 heures d'engagement dans le terrain" sqref="L11" xr:uid="{48EA2D0A-E930-4C75-8D73-E764CC8090AF}">
      <formula1>4</formula1>
      <formula2>12</formula2>
    </dataValidation>
    <dataValidation showInputMessage="1" showErrorMessage="1" error="Une randonnée dure au minimum 4 heures d'engagement dans le terrain" sqref="F12 L3" xr:uid="{3B0F62C2-528E-4B5C-8D8F-16E4530E9D6C}"/>
    <dataValidation type="whole" operator="greaterThanOrEqual" allowBlank="1" showInputMessage="1" showErrorMessage="1" error="Minimum 3 jours" sqref="L6" xr:uid="{FA81F503-D026-451F-9F47-18A884798D10}">
      <formula1>3</formula1>
    </dataValidation>
    <dataValidation allowBlank="1" showInputMessage="1" showErrorMessage="1" prompt="Coordonnées officielles_x000a_CH1903+ / NM95" sqref="C9:L9 N9:Q9" xr:uid="{74DF71D6-5672-4690-9A2E-7D318F7CFACA}"/>
    <dataValidation type="list" allowBlank="1" showInputMessage="1" showErrorMessage="1" sqref="F6" xr:uid="{DB9AE403-920F-486D-B36F-1AFB38A6A24F}">
      <formula1>IF(dfi="Français",Français,Deutsch)</formula1>
    </dataValidation>
    <dataValidation type="list" showInputMessage="1" showErrorMessage="1" sqref="L1" xr:uid="{D55F368F-9126-4E15-86ED-E1DB552003B6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4D5DBD5-C6F4-49DB-87EF-DD3DD06E2244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7D013AF-69DF-46D5-89E3-9AF95ED33BAF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1D543-A8B5-4141-A960-EE4F13819F5D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Formular Nachweis der Berufserfahrung 
Prüfungsordnung - Ziffer 3.31, Bst. b. 
Richtlinie - Ziffer 4.1"</v>
      </c>
      <c r="F1" s="149"/>
      <c r="G1" s="149"/>
      <c r="H1" s="149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Kandidat/in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Vorname KandidatIn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Nr. der Wanderung</v>
      </c>
      <c r="L3" s="96">
        <v>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Wanderung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Koordinaten und Höhenmeter der Wanderung - vom Start- zum Zielpunkt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Ort</v>
      </c>
      <c r="H17" s="148"/>
      <c r="I17" s="131"/>
      <c r="J17" s="132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7"/>
      <c r="E18" s="128"/>
      <c r="F18" s="129"/>
      <c r="G18" s="15" t="str">
        <f>+(INDEX(Traduction, MATCH('Liste déroulante'!D36,ligne_trad,0),MATCH(dfi,langue,0)))</f>
        <v>Emailadresse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Abschluss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Bestätigung des Formulars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Name KandidatIn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Vorname KandidatIn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Datum der Wanderung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 d. Wanderung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Ist es eine Praktikumswanderung?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Ist es ein Trekking?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Beschreibung d. Wanderung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Koordinaten d. Ausgangsortes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Koordinaten Zwischenziel Hinweg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Koordinaten höchster Punkt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Koordinaten Zwischenziel Rückweg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Koordinaten d. Ziels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Distanz in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Höhenmeter Aufstieg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Höhenmeter Abstieg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Max. Schwierigkeitsgrad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Anzahl Gäste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Dauer der Wanderung im Gelände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Honorar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Name des Praktikumsbetreuers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Vorname des Praktikumsbetreuers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Ort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PLZ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Telefonnummer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Emailadresse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Formular korrekt ausgefüllt?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pRe1mKqL114ztBCLcKPLRWpASGrhwogcGBFE+gSJWJeAhsn6UyQ0Pz9DKKA/lSVF0RpuE51S3y/xxsHINEtNw==" saltValue="DtAlS3arwbWpfBvARX5kR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73" priority="4">
      <formula>LEN(TRIM(C40))&gt;0</formula>
    </cfRule>
  </conditionalFormatting>
  <conditionalFormatting sqref="C46:G47">
    <cfRule type="expression" dxfId="572" priority="6">
      <formula>H44="OUI"</formula>
    </cfRule>
  </conditionalFormatting>
  <conditionalFormatting sqref="I1">
    <cfRule type="notContainsBlanks" dxfId="571" priority="8">
      <formula>LEN(TRIM(I1))&gt;0</formula>
    </cfRule>
  </conditionalFormatting>
  <conditionalFormatting sqref="I51:I78">
    <cfRule type="cellIs" dxfId="570" priority="1" operator="equal">
      <formula>"P"</formula>
    </cfRule>
  </conditionalFormatting>
  <conditionalFormatting sqref="I79">
    <cfRule type="expression" dxfId="569" priority="7">
      <formula>$I$79</formula>
    </cfRule>
  </conditionalFormatting>
  <conditionalFormatting sqref="L6">
    <cfRule type="expression" dxfId="568" priority="2">
      <formula>+IF(J6="Nein / Non / No",TRUE())</formula>
    </cfRule>
  </conditionalFormatting>
  <conditionalFormatting sqref="L45">
    <cfRule type="expression" dxfId="567" priority="5">
      <formula>validation</formula>
    </cfRule>
  </conditionalFormatting>
  <conditionalFormatting sqref="Q51">
    <cfRule type="cellIs" dxfId="566" priority="3" operator="equal">
      <formula>"P"</formula>
    </cfRule>
  </conditionalFormatting>
  <dataValidations count="8">
    <dataValidation type="list" showInputMessage="1" showErrorMessage="1" sqref="L1" xr:uid="{F5561506-7BB0-4D9D-9F51-D9B75F0493A9}">
      <formula1>langue</formula1>
    </dataValidation>
    <dataValidation type="list" allowBlank="1" showInputMessage="1" showErrorMessage="1" sqref="F6" xr:uid="{C453D8D6-8303-405A-B910-4EAE11276960}">
      <formula1>IF(dfi="Français",Français,Deutsch)</formula1>
    </dataValidation>
    <dataValidation allowBlank="1" showInputMessage="1" showErrorMessage="1" prompt="Coordonnées officielles_x000a_CH1903+ / NM95" sqref="C9:L9 N9:Q9" xr:uid="{69B5121E-93BB-42BC-AA2F-B7068506D5FB}"/>
    <dataValidation type="whole" operator="greaterThanOrEqual" allowBlank="1" showInputMessage="1" showErrorMessage="1" error="Minimum 3 jours" sqref="L6" xr:uid="{D19D49AC-01F7-4167-B535-71649BF69203}">
      <formula1>3</formula1>
    </dataValidation>
    <dataValidation showInputMessage="1" showErrorMessage="1" error="Une randonnée dure au minimum 4 heures d'engagement dans le terrain" sqref="F12 L3" xr:uid="{B4C3A0B4-972B-42BB-B185-69AEE6A265DF}"/>
    <dataValidation type="decimal" allowBlank="1" showInputMessage="1" showErrorMessage="1" error="Une randonnée dure au minimum 4 heures d'engagement dans le terrain" sqref="L11" xr:uid="{E112BC21-9BC4-498E-95B6-AA42AF7D50D2}">
      <formula1>4</formula1>
      <formula2>12</formula2>
    </dataValidation>
    <dataValidation type="whole" allowBlank="1" showInputMessage="1" showErrorMessage="1" error="Un groupe est composé d'au moins deux clients" sqref="D12" xr:uid="{0234060F-8C97-496F-A3B6-05082D6EDCC4}">
      <formula1>2</formula1>
      <formula2>50</formula2>
    </dataValidation>
    <dataValidation type="date" operator="greaterThan" allowBlank="1" showErrorMessage="1" sqref="D6" xr:uid="{F0127C0E-AB8E-44E0-9EC8-B50B7B962A8F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5C0164A-EFB5-4415-B0A6-450FE9F4DD5B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FA6630C-5D99-423E-95FB-AAB450AD1D7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D345B-2E2D-480C-A8A2-AC1309FD569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c3crYSgMcTojvRyUilSHnr1UOoi/qJ7rF1hcCj76qldmGFfazIvk8sSUYZjNOepUl1kHApEFWmBdCQ4q0gGPQ==" saltValue="dH7iYpqqSwbf2+BUGN6e9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213" priority="4">
      <formula>LEN(TRIM(C40))&gt;0</formula>
    </cfRule>
  </conditionalFormatting>
  <conditionalFormatting sqref="C46:G47">
    <cfRule type="expression" dxfId="212" priority="6">
      <formula>H44="OUI"</formula>
    </cfRule>
  </conditionalFormatting>
  <conditionalFormatting sqref="I1">
    <cfRule type="notContainsBlanks" dxfId="211" priority="8">
      <formula>LEN(TRIM(I1))&gt;0</formula>
    </cfRule>
  </conditionalFormatting>
  <conditionalFormatting sqref="I51:I78">
    <cfRule type="cellIs" dxfId="210" priority="1" operator="equal">
      <formula>"P"</formula>
    </cfRule>
  </conditionalFormatting>
  <conditionalFormatting sqref="I79">
    <cfRule type="expression" dxfId="209" priority="7">
      <formula>$I$79</formula>
    </cfRule>
  </conditionalFormatting>
  <conditionalFormatting sqref="L6">
    <cfRule type="expression" dxfId="208" priority="2">
      <formula>+IF(J6="Nein / Non / No",TRUE())</formula>
    </cfRule>
  </conditionalFormatting>
  <conditionalFormatting sqref="L45">
    <cfRule type="expression" dxfId="207" priority="5">
      <formula>validation</formula>
    </cfRule>
  </conditionalFormatting>
  <conditionalFormatting sqref="Q51">
    <cfRule type="cellIs" dxfId="206" priority="3" operator="equal">
      <formula>"P"</formula>
    </cfRule>
  </conditionalFormatting>
  <dataValidations count="8">
    <dataValidation type="list" showInputMessage="1" showErrorMessage="1" sqref="L1" xr:uid="{3F296DA5-3634-4787-AB41-1F91A00CF3E3}">
      <formula1>langue</formula1>
    </dataValidation>
    <dataValidation type="list" allowBlank="1" showInputMessage="1" showErrorMessage="1" sqref="F6" xr:uid="{FE1D2A26-BD8B-4875-BC4D-C92281C5ACFB}">
      <formula1>IF(dfi="Français",Français,Deutsch)</formula1>
    </dataValidation>
    <dataValidation allowBlank="1" showInputMessage="1" showErrorMessage="1" prompt="Coordonnées officielles_x000a_CH1903+ / NM95" sqref="C9:L9 N9:Q9" xr:uid="{057E5E34-9E11-4477-9FAA-D1CFA453ED6C}"/>
    <dataValidation type="whole" operator="greaterThanOrEqual" allowBlank="1" showInputMessage="1" showErrorMessage="1" error="Minimum 3 jours" sqref="L6" xr:uid="{033BAD31-DF77-4F71-B517-FF1AC607FD19}">
      <formula1>3</formula1>
    </dataValidation>
    <dataValidation showInputMessage="1" showErrorMessage="1" error="Une randonnée dure au minimum 4 heures d'engagement dans le terrain" sqref="F12 L3" xr:uid="{DE681E12-8961-47FD-80B3-9ED50EFCF066}"/>
    <dataValidation type="decimal" allowBlank="1" showInputMessage="1" showErrorMessage="1" error="Une randonnée dure au minimum 4 heures d'engagement dans le terrain" sqref="L11" xr:uid="{EBA7E19E-EE5B-457C-B560-3A0DE11E6FA1}">
      <formula1>4</formula1>
      <formula2>12</formula2>
    </dataValidation>
    <dataValidation type="whole" allowBlank="1" showInputMessage="1" showErrorMessage="1" error="Un groupe est composé d'au moins deux clients" sqref="D12" xr:uid="{CAFB4A57-B5E5-42C9-AE60-6BC236FD0F7D}">
      <formula1>2</formula1>
      <formula2>50</formula2>
    </dataValidation>
    <dataValidation type="date" operator="greaterThan" allowBlank="1" showErrorMessage="1" sqref="D6" xr:uid="{24963C97-3ED6-469E-AAC7-04540720EC4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EDECD48-8617-417B-8E57-E0FE3178E921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38B57225-E8B6-445A-ADE8-DF3365F36D8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73EC-5F2A-4A00-9FD3-4CE56156A542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STmkc24EqgFrpkdc876dXL0Zzvy0oOt5qdiiXCAbjULW0mUj3cz3M83rQg8FAzLV7+MOxJz4/ZvUB73tDkIksw==" saltValue="7M60u9+kZbeqUmFLteeQS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05" priority="4">
      <formula>LEN(TRIM(C40))&gt;0</formula>
    </cfRule>
  </conditionalFormatting>
  <conditionalFormatting sqref="C46:G47">
    <cfRule type="expression" dxfId="204" priority="6">
      <formula>H44="OUI"</formula>
    </cfRule>
  </conditionalFormatting>
  <conditionalFormatting sqref="I1">
    <cfRule type="notContainsBlanks" dxfId="203" priority="8">
      <formula>LEN(TRIM(I1))&gt;0</formula>
    </cfRule>
  </conditionalFormatting>
  <conditionalFormatting sqref="I51:I78">
    <cfRule type="cellIs" dxfId="202" priority="1" operator="equal">
      <formula>"P"</formula>
    </cfRule>
  </conditionalFormatting>
  <conditionalFormatting sqref="I79">
    <cfRule type="expression" dxfId="201" priority="7">
      <formula>$I$79</formula>
    </cfRule>
  </conditionalFormatting>
  <conditionalFormatting sqref="L6">
    <cfRule type="expression" dxfId="200" priority="2">
      <formula>+IF(J6="Nein / Non / No",TRUE())</formula>
    </cfRule>
  </conditionalFormatting>
  <conditionalFormatting sqref="L45">
    <cfRule type="expression" dxfId="199" priority="5">
      <formula>validation</formula>
    </cfRule>
  </conditionalFormatting>
  <conditionalFormatting sqref="Q51">
    <cfRule type="cellIs" dxfId="198" priority="3" operator="equal">
      <formula>"P"</formula>
    </cfRule>
  </conditionalFormatting>
  <dataValidations count="8">
    <dataValidation type="date" operator="greaterThan" allowBlank="1" showErrorMessage="1" sqref="D6" xr:uid="{2EE5CE16-4FD3-4B70-9EC7-FC364BACB675}">
      <formula1>44562</formula1>
    </dataValidation>
    <dataValidation type="whole" allowBlank="1" showInputMessage="1" showErrorMessage="1" error="Un groupe est composé d'au moins deux clients" sqref="D12" xr:uid="{04F88F78-B8F4-419B-839D-19F457381A18}">
      <formula1>2</formula1>
      <formula2>50</formula2>
    </dataValidation>
    <dataValidation type="decimal" allowBlank="1" showInputMessage="1" showErrorMessage="1" error="Une randonnée dure au minimum 4 heures d'engagement dans le terrain" sqref="L11" xr:uid="{69CD4918-DC5B-4EB9-A3D5-55A0668E1425}">
      <formula1>4</formula1>
      <formula2>12</formula2>
    </dataValidation>
    <dataValidation showInputMessage="1" showErrorMessage="1" error="Une randonnée dure au minimum 4 heures d'engagement dans le terrain" sqref="F12 L3" xr:uid="{0EFE70B4-4AAD-4578-9AF3-36520C8716C0}"/>
    <dataValidation type="whole" operator="greaterThanOrEqual" allowBlank="1" showInputMessage="1" showErrorMessage="1" error="Minimum 3 jours" sqref="L6" xr:uid="{34D83189-6490-4799-9AD9-FB1C80234D1F}">
      <formula1>3</formula1>
    </dataValidation>
    <dataValidation allowBlank="1" showInputMessage="1" showErrorMessage="1" prompt="Coordonnées officielles_x000a_CH1903+ / NM95" sqref="C9:L9 N9:Q9" xr:uid="{6A3C22AC-8F2E-47D1-9ECA-7692E02355B3}"/>
    <dataValidation type="list" allowBlank="1" showInputMessage="1" showErrorMessage="1" sqref="F6" xr:uid="{0EDF2FF7-6654-4130-B1BB-831E62A1DA4F}">
      <formula1>IF(dfi="Français",Français,Deutsch)</formula1>
    </dataValidation>
    <dataValidation type="list" showInputMessage="1" showErrorMessage="1" sqref="L1" xr:uid="{FAF42709-4061-4B95-8277-EB7D7E9789BE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493C010-7DD4-4E3B-93EC-2C0AD12BE0A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2E849F2-2F3A-4F61-85B7-23C0791ED4D5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3027-BCBD-49C0-BDEE-9EE341A6B20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P7jHIskUulcok5uoLcrVP+5S23O47e3oX53WCJa13j9tEJ0JcCr79YJZ8s3QyEqxYXMlQrJ5uoQEj05Z+/zVFw==" saltValue="dcheyUu0ZmnHWb90DgowF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97" priority="4">
      <formula>LEN(TRIM(C40))&gt;0</formula>
    </cfRule>
  </conditionalFormatting>
  <conditionalFormatting sqref="C46:G47">
    <cfRule type="expression" dxfId="196" priority="6">
      <formula>H44="OUI"</formula>
    </cfRule>
  </conditionalFormatting>
  <conditionalFormatting sqref="I1">
    <cfRule type="notContainsBlanks" dxfId="195" priority="8">
      <formula>LEN(TRIM(I1))&gt;0</formula>
    </cfRule>
  </conditionalFormatting>
  <conditionalFormatting sqref="I51:I78">
    <cfRule type="cellIs" dxfId="194" priority="1" operator="equal">
      <formula>"P"</formula>
    </cfRule>
  </conditionalFormatting>
  <conditionalFormatting sqref="I79">
    <cfRule type="expression" dxfId="193" priority="7">
      <formula>$I$79</formula>
    </cfRule>
  </conditionalFormatting>
  <conditionalFormatting sqref="L6">
    <cfRule type="expression" dxfId="192" priority="2">
      <formula>+IF(J6="Nein / Non / No",TRUE())</formula>
    </cfRule>
  </conditionalFormatting>
  <conditionalFormatting sqref="L45">
    <cfRule type="expression" dxfId="191" priority="5">
      <formula>validation</formula>
    </cfRule>
  </conditionalFormatting>
  <conditionalFormatting sqref="Q51">
    <cfRule type="cellIs" dxfId="190" priority="3" operator="equal">
      <formula>"P"</formula>
    </cfRule>
  </conditionalFormatting>
  <dataValidations count="8">
    <dataValidation type="list" showInputMessage="1" showErrorMessage="1" sqref="L1" xr:uid="{61355094-7EE9-43D7-8F43-3DD4388921DC}">
      <formula1>langue</formula1>
    </dataValidation>
    <dataValidation type="list" allowBlank="1" showInputMessage="1" showErrorMessage="1" sqref="F6" xr:uid="{E7B08320-8866-4BA4-8709-E29A5CE928C4}">
      <formula1>IF(dfi="Français",Français,Deutsch)</formula1>
    </dataValidation>
    <dataValidation allowBlank="1" showInputMessage="1" showErrorMessage="1" prompt="Coordonnées officielles_x000a_CH1903+ / NM95" sqref="C9:L9 N9:Q9" xr:uid="{0A779342-8E57-4EE0-9440-0C58B7D77438}"/>
    <dataValidation type="whole" operator="greaterThanOrEqual" allowBlank="1" showInputMessage="1" showErrorMessage="1" error="Minimum 3 jours" sqref="L6" xr:uid="{6D9614B0-2575-48FC-B449-42A3B7D7FDA8}">
      <formula1>3</formula1>
    </dataValidation>
    <dataValidation showInputMessage="1" showErrorMessage="1" error="Une randonnée dure au minimum 4 heures d'engagement dans le terrain" sqref="F12 L3" xr:uid="{092EB68B-36D1-4BBF-B76C-72DA086539B8}"/>
    <dataValidation type="decimal" allowBlank="1" showInputMessage="1" showErrorMessage="1" error="Une randonnée dure au minimum 4 heures d'engagement dans le terrain" sqref="L11" xr:uid="{BFAB2529-DA5C-438F-BDC2-EC762E6F3762}">
      <formula1>4</formula1>
      <formula2>12</formula2>
    </dataValidation>
    <dataValidation type="whole" allowBlank="1" showInputMessage="1" showErrorMessage="1" error="Un groupe est composé d'au moins deux clients" sqref="D12" xr:uid="{6707E2A7-1E88-450B-84E2-38EDC570F801}">
      <formula1>2</formula1>
      <formula2>50</formula2>
    </dataValidation>
    <dataValidation type="date" operator="greaterThan" allowBlank="1" showErrorMessage="1" sqref="D6" xr:uid="{2F9749E5-1722-40A6-A923-884E370DBEB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329A847-56A6-414F-938E-479C8FFD27F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B6DF550-39D1-4135-B12D-A80DA8FE47E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86BDA-6945-4F11-8FB2-D8CFD78478FB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/AW3RncKYlmFLIWvRZeGcOiM08ypaDcmhrDVgHQJNW2+itAMh5J89t4UBD8KW23FbH+GB3fqxaU9R4dIxGxmEQ==" saltValue="kFnNKRsGgoGa8Va5nAcHy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89" priority="4">
      <formula>LEN(TRIM(C40))&gt;0</formula>
    </cfRule>
  </conditionalFormatting>
  <conditionalFormatting sqref="C46:G47">
    <cfRule type="expression" dxfId="188" priority="6">
      <formula>H44="OUI"</formula>
    </cfRule>
  </conditionalFormatting>
  <conditionalFormatting sqref="I1">
    <cfRule type="notContainsBlanks" dxfId="187" priority="8">
      <formula>LEN(TRIM(I1))&gt;0</formula>
    </cfRule>
  </conditionalFormatting>
  <conditionalFormatting sqref="I51:I78">
    <cfRule type="cellIs" dxfId="186" priority="1" operator="equal">
      <formula>"P"</formula>
    </cfRule>
  </conditionalFormatting>
  <conditionalFormatting sqref="I79">
    <cfRule type="expression" dxfId="185" priority="7">
      <formula>$I$79</formula>
    </cfRule>
  </conditionalFormatting>
  <conditionalFormatting sqref="L6">
    <cfRule type="expression" dxfId="184" priority="2">
      <formula>+IF(J6="Nein / Non / No",TRUE())</formula>
    </cfRule>
  </conditionalFormatting>
  <conditionalFormatting sqref="L45">
    <cfRule type="expression" dxfId="183" priority="5">
      <formula>validation</formula>
    </cfRule>
  </conditionalFormatting>
  <conditionalFormatting sqref="Q51">
    <cfRule type="cellIs" dxfId="182" priority="3" operator="equal">
      <formula>"P"</formula>
    </cfRule>
  </conditionalFormatting>
  <dataValidations count="8">
    <dataValidation type="list" showInputMessage="1" showErrorMessage="1" sqref="L1" xr:uid="{8E341068-232B-4FB5-8EF8-FAE2837123BD}">
      <formula1>langue</formula1>
    </dataValidation>
    <dataValidation type="list" allowBlank="1" showInputMessage="1" showErrorMessage="1" sqref="F6" xr:uid="{0008C724-C464-42D6-A13C-5ADEB7732A8E}">
      <formula1>IF(dfi="Français",Français,Deutsch)</formula1>
    </dataValidation>
    <dataValidation allowBlank="1" showInputMessage="1" showErrorMessage="1" prompt="Coordonnées officielles_x000a_CH1903+ / NM95" sqref="C9:L9 N9:Q9" xr:uid="{D9B0DAAC-2762-4A96-AD21-45B39E3C30C9}"/>
    <dataValidation type="whole" operator="greaterThanOrEqual" allowBlank="1" showInputMessage="1" showErrorMessage="1" error="Minimum 3 jours" sqref="L6" xr:uid="{B175FC39-7C13-4044-B984-5A85E090518A}">
      <formula1>3</formula1>
    </dataValidation>
    <dataValidation showInputMessage="1" showErrorMessage="1" error="Une randonnée dure au minimum 4 heures d'engagement dans le terrain" sqref="F12 L3" xr:uid="{F7BFCC1F-097D-4D78-B7A3-1185BAD9CFAE}"/>
    <dataValidation type="decimal" allowBlank="1" showInputMessage="1" showErrorMessage="1" error="Une randonnée dure au minimum 4 heures d'engagement dans le terrain" sqref="L11" xr:uid="{F4235156-4A4C-41A8-8E1D-AEBC45C5BABD}">
      <formula1>4</formula1>
      <formula2>12</formula2>
    </dataValidation>
    <dataValidation type="whole" allowBlank="1" showInputMessage="1" showErrorMessage="1" error="Un groupe est composé d'au moins deux clients" sqref="D12" xr:uid="{FC5A1273-DD85-4BDD-B6B6-5DA1DEF8922E}">
      <formula1>2</formula1>
      <formula2>50</formula2>
    </dataValidation>
    <dataValidation type="date" operator="greaterThan" allowBlank="1" showErrorMessage="1" sqref="D6" xr:uid="{B54A988E-3D2E-4EB2-AD2D-227A77A828DD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C371CC4-860F-4E43-8917-3220F6040C2F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CBF4384-6B1C-4311-85F0-7BE9E4F1AD7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0CA55-8256-4F2A-A8AC-FB50F68209AF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jZ+BBRWCvYtqiyp68F96EfJjMN4mWRq/KSeDCJMk6oU38V3Pk2AND3Uaa6i/G3vdP48OLl9iLMhGo+878+Esiw==" saltValue="xY45IYL6vCZCKt9kZdB3D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81" priority="4">
      <formula>LEN(TRIM(C40))&gt;0</formula>
    </cfRule>
  </conditionalFormatting>
  <conditionalFormatting sqref="C46:G47">
    <cfRule type="expression" dxfId="180" priority="6">
      <formula>H44="OUI"</formula>
    </cfRule>
  </conditionalFormatting>
  <conditionalFormatting sqref="I1">
    <cfRule type="notContainsBlanks" dxfId="179" priority="8">
      <formula>LEN(TRIM(I1))&gt;0</formula>
    </cfRule>
  </conditionalFormatting>
  <conditionalFormatting sqref="I51:I78">
    <cfRule type="cellIs" dxfId="178" priority="1" operator="equal">
      <formula>"P"</formula>
    </cfRule>
  </conditionalFormatting>
  <conditionalFormatting sqref="I79">
    <cfRule type="expression" dxfId="177" priority="7">
      <formula>$I$79</formula>
    </cfRule>
  </conditionalFormatting>
  <conditionalFormatting sqref="L6">
    <cfRule type="expression" dxfId="176" priority="2">
      <formula>+IF(J6="Nein / Non / No",TRUE())</formula>
    </cfRule>
  </conditionalFormatting>
  <conditionalFormatting sqref="L45">
    <cfRule type="expression" dxfId="175" priority="5">
      <formula>validation</formula>
    </cfRule>
  </conditionalFormatting>
  <conditionalFormatting sqref="Q51">
    <cfRule type="cellIs" dxfId="174" priority="3" operator="equal">
      <formula>"P"</formula>
    </cfRule>
  </conditionalFormatting>
  <dataValidations count="8">
    <dataValidation type="date" operator="greaterThan" allowBlank="1" showErrorMessage="1" sqref="D6" xr:uid="{EFDFF0FD-D8E9-4329-9062-D18F8B3C9981}">
      <formula1>44562</formula1>
    </dataValidation>
    <dataValidation type="whole" allowBlank="1" showInputMessage="1" showErrorMessage="1" error="Un groupe est composé d'au moins deux clients" sqref="D12" xr:uid="{CEE338E6-F4A1-41FC-9532-7A7C226589B2}">
      <formula1>2</formula1>
      <formula2>50</formula2>
    </dataValidation>
    <dataValidation type="decimal" allowBlank="1" showInputMessage="1" showErrorMessage="1" error="Une randonnée dure au minimum 4 heures d'engagement dans le terrain" sqref="L11" xr:uid="{6E912CE1-B1CE-4948-A4E2-8F7197D7DE40}">
      <formula1>4</formula1>
      <formula2>12</formula2>
    </dataValidation>
    <dataValidation showInputMessage="1" showErrorMessage="1" error="Une randonnée dure au minimum 4 heures d'engagement dans le terrain" sqref="F12 L3" xr:uid="{F9F34EF6-F066-41E4-A770-722BC15970A7}"/>
    <dataValidation type="whole" operator="greaterThanOrEqual" allowBlank="1" showInputMessage="1" showErrorMessage="1" error="Minimum 3 jours" sqref="L6" xr:uid="{BF057E4F-995E-4186-A416-4D258FC4F6BF}">
      <formula1>3</formula1>
    </dataValidation>
    <dataValidation allowBlank="1" showInputMessage="1" showErrorMessage="1" prompt="Coordonnées officielles_x000a_CH1903+ / NM95" sqref="C9:L9 N9:Q9" xr:uid="{B14483BF-6C82-4F11-B816-45EDDAE034E8}"/>
    <dataValidation type="list" allowBlank="1" showInputMessage="1" showErrorMessage="1" sqref="F6" xr:uid="{7E68C721-CB46-4383-8BC0-F84FC46AA043}">
      <formula1>IF(dfi="Français",Français,Deutsch)</formula1>
    </dataValidation>
    <dataValidation type="list" showInputMessage="1" showErrorMessage="1" sqref="L1" xr:uid="{CED49E1B-A4C3-4DD5-834D-2D9B0E379F0D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2E83764-F8ED-46FE-8FB1-ED9B1579EA5A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CCB6685-4483-4580-BF37-B90B5F208A3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9CCF-5082-4747-9E2A-B9D98D463935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ufhfo2wKFefAoguxrhCOMwRgGo0ED0+fhaeKLDcDpeWS+c+I4zMGOgQlKytht3OesYgNGxQNdOwo/Y2sniFAw==" saltValue="zFpESJmkjnhweVOWJvwMO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73" priority="4">
      <formula>LEN(TRIM(C40))&gt;0</formula>
    </cfRule>
  </conditionalFormatting>
  <conditionalFormatting sqref="C46:G47">
    <cfRule type="expression" dxfId="172" priority="6">
      <formula>H44="OUI"</formula>
    </cfRule>
  </conditionalFormatting>
  <conditionalFormatting sqref="I1">
    <cfRule type="notContainsBlanks" dxfId="171" priority="8">
      <formula>LEN(TRIM(I1))&gt;0</formula>
    </cfRule>
  </conditionalFormatting>
  <conditionalFormatting sqref="I51:I78">
    <cfRule type="cellIs" dxfId="170" priority="1" operator="equal">
      <formula>"P"</formula>
    </cfRule>
  </conditionalFormatting>
  <conditionalFormatting sqref="I79">
    <cfRule type="expression" dxfId="169" priority="7">
      <formula>$I$79</formula>
    </cfRule>
  </conditionalFormatting>
  <conditionalFormatting sqref="L6">
    <cfRule type="expression" dxfId="168" priority="2">
      <formula>+IF(J6="Nein / Non / No",TRUE())</formula>
    </cfRule>
  </conditionalFormatting>
  <conditionalFormatting sqref="L45">
    <cfRule type="expression" dxfId="167" priority="5">
      <formula>validation</formula>
    </cfRule>
  </conditionalFormatting>
  <conditionalFormatting sqref="Q51">
    <cfRule type="cellIs" dxfId="166" priority="3" operator="equal">
      <formula>"P"</formula>
    </cfRule>
  </conditionalFormatting>
  <dataValidations count="8">
    <dataValidation type="list" showInputMessage="1" showErrorMessage="1" sqref="L1" xr:uid="{A1A53EE1-CB1A-4427-BA57-520549B41302}">
      <formula1>langue</formula1>
    </dataValidation>
    <dataValidation type="list" allowBlank="1" showInputMessage="1" showErrorMessage="1" sqref="F6" xr:uid="{7D392260-D1BC-4DC8-B095-56B58C95330C}">
      <formula1>IF(dfi="Français",Français,Deutsch)</formula1>
    </dataValidation>
    <dataValidation allowBlank="1" showInputMessage="1" showErrorMessage="1" prompt="Coordonnées officielles_x000a_CH1903+ / NM95" sqref="C9:L9 N9:Q9" xr:uid="{492E6BD4-FEBD-41B4-B9A0-D647F387555B}"/>
    <dataValidation type="whole" operator="greaterThanOrEqual" allowBlank="1" showInputMessage="1" showErrorMessage="1" error="Minimum 3 jours" sqref="L6" xr:uid="{D99E5451-091A-454E-B6FD-EF6FAA0FD94D}">
      <formula1>3</formula1>
    </dataValidation>
    <dataValidation showInputMessage="1" showErrorMessage="1" error="Une randonnée dure au minimum 4 heures d'engagement dans le terrain" sqref="F12 L3" xr:uid="{6A69B063-BD5E-48D5-B2DA-59B4D012CD41}"/>
    <dataValidation type="decimal" allowBlank="1" showInputMessage="1" showErrorMessage="1" error="Une randonnée dure au minimum 4 heures d'engagement dans le terrain" sqref="L11" xr:uid="{BBAF8FC6-2B65-480B-8770-AD59373638F7}">
      <formula1>4</formula1>
      <formula2>12</formula2>
    </dataValidation>
    <dataValidation type="whole" allowBlank="1" showInputMessage="1" showErrorMessage="1" error="Un groupe est composé d'au moins deux clients" sqref="D12" xr:uid="{2D03E629-FEF8-446E-9F9C-93DD322BEBA6}">
      <formula1>2</formula1>
      <formula2>50</formula2>
    </dataValidation>
    <dataValidation type="date" operator="greaterThan" allowBlank="1" showErrorMessage="1" sqref="D6" xr:uid="{5DED1221-BB89-4BC2-A06C-0707C7BDBF3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359CF1E-2A79-4B42-9CE9-681AED176A0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544C4F37-8E76-4585-AA53-57367F7B2C77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60255-5753-42A8-B8B4-77E435F2E5A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gXsvCrhMNLezTwaqffEVFYZlSI3IzBALg2CRE2cNaVVHtGl8tOK0WGSOXDv8KMXwlD2D7godMsicFndqIgx2Gg==" saltValue="D5wKc5sQrAeW+kLMzV5R4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65" priority="4">
      <formula>LEN(TRIM(C40))&gt;0</formula>
    </cfRule>
  </conditionalFormatting>
  <conditionalFormatting sqref="C46:G47">
    <cfRule type="expression" dxfId="164" priority="6">
      <formula>H44="OUI"</formula>
    </cfRule>
  </conditionalFormatting>
  <conditionalFormatting sqref="I1">
    <cfRule type="notContainsBlanks" dxfId="163" priority="8">
      <formula>LEN(TRIM(I1))&gt;0</formula>
    </cfRule>
  </conditionalFormatting>
  <conditionalFormatting sqref="I51:I78">
    <cfRule type="cellIs" dxfId="162" priority="1" operator="equal">
      <formula>"P"</formula>
    </cfRule>
  </conditionalFormatting>
  <conditionalFormatting sqref="I79">
    <cfRule type="expression" dxfId="161" priority="7">
      <formula>$I$79</formula>
    </cfRule>
  </conditionalFormatting>
  <conditionalFormatting sqref="L6">
    <cfRule type="expression" dxfId="160" priority="2">
      <formula>+IF(J6="Nein / Non / No",TRUE())</formula>
    </cfRule>
  </conditionalFormatting>
  <conditionalFormatting sqref="L45">
    <cfRule type="expression" dxfId="159" priority="5">
      <formula>validation</formula>
    </cfRule>
  </conditionalFormatting>
  <conditionalFormatting sqref="Q51">
    <cfRule type="cellIs" dxfId="158" priority="3" operator="equal">
      <formula>"P"</formula>
    </cfRule>
  </conditionalFormatting>
  <dataValidations count="8">
    <dataValidation type="date" operator="greaterThan" allowBlank="1" showErrorMessage="1" sqref="D6" xr:uid="{F0EE0FB2-7187-4EDF-8E91-C1989F5956CB}">
      <formula1>44562</formula1>
    </dataValidation>
    <dataValidation type="whole" allowBlank="1" showInputMessage="1" showErrorMessage="1" error="Un groupe est composé d'au moins deux clients" sqref="D12" xr:uid="{F2E23EF5-72C5-4716-ACD8-8D6D440E6E2D}">
      <formula1>2</formula1>
      <formula2>50</formula2>
    </dataValidation>
    <dataValidation type="decimal" allowBlank="1" showInputMessage="1" showErrorMessage="1" error="Une randonnée dure au minimum 4 heures d'engagement dans le terrain" sqref="L11" xr:uid="{F673846C-0696-4E03-AA16-8EB9B13EFA82}">
      <formula1>4</formula1>
      <formula2>12</formula2>
    </dataValidation>
    <dataValidation showInputMessage="1" showErrorMessage="1" error="Une randonnée dure au minimum 4 heures d'engagement dans le terrain" sqref="F12 L3" xr:uid="{1CFC3C1C-6ADF-448F-861C-CEE83E6158DB}"/>
    <dataValidation type="whole" operator="greaterThanOrEqual" allowBlank="1" showInputMessage="1" showErrorMessage="1" error="Minimum 3 jours" sqref="L6" xr:uid="{2F2C28F4-E5F5-42A3-A86C-CFF692888437}">
      <formula1>3</formula1>
    </dataValidation>
    <dataValidation allowBlank="1" showInputMessage="1" showErrorMessage="1" prompt="Coordonnées officielles_x000a_CH1903+ / NM95" sqref="C9:L9 N9:Q9" xr:uid="{F5FF8600-B423-4018-AC33-FFC04594FBE5}"/>
    <dataValidation type="list" allowBlank="1" showInputMessage="1" showErrorMessage="1" sqref="F6" xr:uid="{6B1CD81B-0603-4CF4-901A-927FB3FB63E6}">
      <formula1>IF(dfi="Français",Français,Deutsch)</formula1>
    </dataValidation>
    <dataValidation type="list" showInputMessage="1" showErrorMessage="1" sqref="L1" xr:uid="{1D50F56A-46E9-4BDD-8E5E-3A27598E237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B6D8061-920A-4B15-8DFB-94997E16A77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FE926DA-C145-4449-A284-411FA5DA161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1823-2C05-419A-91A1-DD9B885A79CA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Formular Nachweis der Berufserfahrung 
Prüfungsordnung - Ziffer 3.31, Bst. b. 
Richtlinie - Ziffer 4.1"</v>
      </c>
      <c r="F1" s="149"/>
      <c r="G1" s="149"/>
      <c r="H1" s="149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Kandidat/in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Vorname KandidatIn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Nr. der Wanderung</v>
      </c>
      <c r="L3" s="96">
        <v>57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Wanderung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Koordinaten und Höhenmeter der Wanderung - vom Start- zum Zielpunkt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Ort</v>
      </c>
      <c r="H17" s="148"/>
      <c r="I17" s="131"/>
      <c r="J17" s="132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7"/>
      <c r="E18" s="128"/>
      <c r="F18" s="129"/>
      <c r="G18" s="15" t="str">
        <f>+(INDEX(Traduction, MATCH('Liste déroulante'!D36,ligne_trad,0),MATCH(dfi,langue,0)))</f>
        <v>Emailadresse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Abschluss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Bestätigung des Formulars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Name KandidatIn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Vorname KandidatIn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Datum der Wanderung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 d. Wanderung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Ist es eine Praktikumswanderung?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Ist es ein Trekking?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Beschreibung d. Wanderung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Koordinaten d. Ausgangsortes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Koordinaten Zwischenziel Hinweg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Koordinaten höchster Punkt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Koordinaten Zwischenziel Rückweg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Koordinaten d. Ziels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Distanz in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Höhenmeter Aufstieg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Höhenmeter Abstieg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Max. Schwierigkeitsgrad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Anzahl Gäste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Dauer der Wanderung im Gelände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Honorar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Name des Praktikumsbetreuers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Vorname des Praktikumsbetreuers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Ort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PLZ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Telefonnummer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Emailadresse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Formular korrekt ausgefüllt?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6TxbX8OAhAlNNZ4u0tiWy+H55fQ5HsBD0hJNNAbUfx7Dg7oDaGEjzuboHRvImKBuae+vGt06K04U/v8BM3VodQ==" saltValue="iRcfaKgdhKijKf9130nIg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57" priority="4">
      <formula>LEN(TRIM(C40))&gt;0</formula>
    </cfRule>
  </conditionalFormatting>
  <conditionalFormatting sqref="C46:G47">
    <cfRule type="expression" dxfId="156" priority="6">
      <formula>H44="OUI"</formula>
    </cfRule>
  </conditionalFormatting>
  <conditionalFormatting sqref="I1">
    <cfRule type="notContainsBlanks" dxfId="155" priority="8">
      <formula>LEN(TRIM(I1))&gt;0</formula>
    </cfRule>
  </conditionalFormatting>
  <conditionalFormatting sqref="I51:I78">
    <cfRule type="cellIs" dxfId="154" priority="1" operator="equal">
      <formula>"P"</formula>
    </cfRule>
  </conditionalFormatting>
  <conditionalFormatting sqref="I79">
    <cfRule type="expression" dxfId="153" priority="7">
      <formula>$I$79</formula>
    </cfRule>
  </conditionalFormatting>
  <conditionalFormatting sqref="L6">
    <cfRule type="expression" dxfId="152" priority="2">
      <formula>+IF(J6="Nein / Non / No",TRUE())</formula>
    </cfRule>
  </conditionalFormatting>
  <conditionalFormatting sqref="L45">
    <cfRule type="expression" dxfId="151" priority="5">
      <formula>validation</formula>
    </cfRule>
  </conditionalFormatting>
  <conditionalFormatting sqref="Q51">
    <cfRule type="cellIs" dxfId="150" priority="3" operator="equal">
      <formula>"P"</formula>
    </cfRule>
  </conditionalFormatting>
  <dataValidations count="8">
    <dataValidation type="date" operator="greaterThan" allowBlank="1" showErrorMessage="1" sqref="D6" xr:uid="{37453ABD-D3AF-440B-BB1E-8647E3B60264}">
      <formula1>44562</formula1>
    </dataValidation>
    <dataValidation type="whole" allowBlank="1" showInputMessage="1" showErrorMessage="1" error="Un groupe est composé d'au moins deux clients" sqref="D12" xr:uid="{2F8DACC7-B1C4-4D01-93B6-AE71F0339470}">
      <formula1>2</formula1>
      <formula2>50</formula2>
    </dataValidation>
    <dataValidation type="decimal" allowBlank="1" showInputMessage="1" showErrorMessage="1" error="Une randonnée dure au minimum 4 heures d'engagement dans le terrain" sqref="L11" xr:uid="{060B79D3-1B57-4323-8DBB-12E6B58F2109}">
      <formula1>4</formula1>
      <formula2>12</formula2>
    </dataValidation>
    <dataValidation showInputMessage="1" showErrorMessage="1" error="Une randonnée dure au minimum 4 heures d'engagement dans le terrain" sqref="F12 L3" xr:uid="{D1E2D9E5-3259-4FAD-ACB3-C07D1D4164CE}"/>
    <dataValidation type="whole" operator="greaterThanOrEqual" allowBlank="1" showInputMessage="1" showErrorMessage="1" error="Minimum 3 jours" sqref="L6" xr:uid="{7284B900-5AB2-4EF3-8BF4-0839AEE105A2}">
      <formula1>3</formula1>
    </dataValidation>
    <dataValidation allowBlank="1" showInputMessage="1" showErrorMessage="1" prompt="Coordonnées officielles_x000a_CH1903+ / NM95" sqref="C9:L9 N9:Q9" xr:uid="{F84B1839-D55A-4518-8CD8-46FBA3CF62CF}"/>
    <dataValidation type="list" allowBlank="1" showInputMessage="1" showErrorMessage="1" sqref="F6" xr:uid="{5498C798-BDF4-405F-8A2C-E9E8CC12F65D}">
      <formula1>IF(dfi="Français",Français,Deutsch)</formula1>
    </dataValidation>
    <dataValidation type="list" showInputMessage="1" showErrorMessage="1" sqref="L1" xr:uid="{4BADD2AC-E122-455B-A01F-0D8A8CB4BBFA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D713C71-5A91-45CB-8F9F-E13225E66EC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A2BDEDBF-6461-47FF-8BCF-D6ED0735B3F9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AA1AD-748B-49F4-B282-655CA18C38C0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fHIbvBrIvrFUByW+7bLWoFkskSB1ymyuWkGuz/z2ZT2J+NKH/rEKoMPPs11cRWnObJuHymy6lkcO+bfrHU18Ig==" saltValue="8KVc5w1OW9TYzMARcSACP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49" priority="4">
      <formula>LEN(TRIM(C40))&gt;0</formula>
    </cfRule>
  </conditionalFormatting>
  <conditionalFormatting sqref="C46:G47">
    <cfRule type="expression" dxfId="148" priority="6">
      <formula>H44="OUI"</formula>
    </cfRule>
  </conditionalFormatting>
  <conditionalFormatting sqref="I1">
    <cfRule type="notContainsBlanks" dxfId="147" priority="8">
      <formula>LEN(TRIM(I1))&gt;0</formula>
    </cfRule>
  </conditionalFormatting>
  <conditionalFormatting sqref="I51:I78">
    <cfRule type="cellIs" dxfId="146" priority="1" operator="equal">
      <formula>"P"</formula>
    </cfRule>
  </conditionalFormatting>
  <conditionalFormatting sqref="I79">
    <cfRule type="expression" dxfId="145" priority="7">
      <formula>$I$79</formula>
    </cfRule>
  </conditionalFormatting>
  <conditionalFormatting sqref="L6">
    <cfRule type="expression" dxfId="144" priority="2">
      <formula>+IF(J6="Nein / Non / No",TRUE())</formula>
    </cfRule>
  </conditionalFormatting>
  <conditionalFormatting sqref="L45">
    <cfRule type="expression" dxfId="143" priority="5">
      <formula>validation</formula>
    </cfRule>
  </conditionalFormatting>
  <conditionalFormatting sqref="Q51">
    <cfRule type="cellIs" dxfId="142" priority="3" operator="equal">
      <formula>"P"</formula>
    </cfRule>
  </conditionalFormatting>
  <dataValidations count="8">
    <dataValidation type="list" showInputMessage="1" showErrorMessage="1" sqref="L1" xr:uid="{2FE9068E-6004-4D62-9BF8-2F445F3196C4}">
      <formula1>langue</formula1>
    </dataValidation>
    <dataValidation type="list" allowBlank="1" showInputMessage="1" showErrorMessage="1" sqref="F6" xr:uid="{FFE9B00B-6613-465C-870A-338BC47932A9}">
      <formula1>IF(dfi="Français",Français,Deutsch)</formula1>
    </dataValidation>
    <dataValidation allowBlank="1" showInputMessage="1" showErrorMessage="1" prompt="Coordonnées officielles_x000a_CH1903+ / NM95" sqref="C9:L9 N9:Q9" xr:uid="{CA6FFDBF-D2DB-43CC-AEA6-B273D50B9F81}"/>
    <dataValidation type="whole" operator="greaterThanOrEqual" allowBlank="1" showInputMessage="1" showErrorMessage="1" error="Minimum 3 jours" sqref="L6" xr:uid="{0720B2BA-C799-4A8E-A5DC-E0BE7C5EB153}">
      <formula1>3</formula1>
    </dataValidation>
    <dataValidation showInputMessage="1" showErrorMessage="1" error="Une randonnée dure au minimum 4 heures d'engagement dans le terrain" sqref="F12 L3" xr:uid="{1F1FAE53-B872-4C8F-849B-E78E2EC2A7BC}"/>
    <dataValidation type="decimal" allowBlank="1" showInputMessage="1" showErrorMessage="1" error="Une randonnée dure au minimum 4 heures d'engagement dans le terrain" sqref="L11" xr:uid="{4406B4F9-7C3E-4470-8F54-089C684976F0}">
      <formula1>4</formula1>
      <formula2>12</formula2>
    </dataValidation>
    <dataValidation type="whole" allowBlank="1" showInputMessage="1" showErrorMessage="1" error="Un groupe est composé d'au moins deux clients" sqref="D12" xr:uid="{607373DC-E61A-4C94-BCB8-A935A3BF8073}">
      <formula1>2</formula1>
      <formula2>50</formula2>
    </dataValidation>
    <dataValidation type="date" operator="greaterThan" allowBlank="1" showErrorMessage="1" sqref="D6" xr:uid="{C361B17C-655A-44F0-9A4B-49662F13268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C65A5F-D49E-4C84-9D06-E745872D610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9A0691B3-C791-4400-92D6-000C66600159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12EF7-FC71-4D3B-88CF-A3DEC3D23ED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59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Z9iWLQ54NvsyiAAxNwnfccEw1Xr7DQ+tUZ9K5N97ubl0iPZA/MhRxS9Qhk+c6cQlVrtuOqGl9iFSzFn8TX6/w==" saltValue="5EKFTPrGSEwa8dKLNDCDd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41" priority="4">
      <formula>LEN(TRIM(C40))&gt;0</formula>
    </cfRule>
  </conditionalFormatting>
  <conditionalFormatting sqref="C46:G47">
    <cfRule type="expression" dxfId="140" priority="6">
      <formula>H44="OUI"</formula>
    </cfRule>
  </conditionalFormatting>
  <conditionalFormatting sqref="I1">
    <cfRule type="notContainsBlanks" dxfId="139" priority="8">
      <formula>LEN(TRIM(I1))&gt;0</formula>
    </cfRule>
  </conditionalFormatting>
  <conditionalFormatting sqref="I51:I78">
    <cfRule type="cellIs" dxfId="138" priority="1" operator="equal">
      <formula>"P"</formula>
    </cfRule>
  </conditionalFormatting>
  <conditionalFormatting sqref="I79">
    <cfRule type="expression" dxfId="137" priority="7">
      <formula>$I$79</formula>
    </cfRule>
  </conditionalFormatting>
  <conditionalFormatting sqref="L6">
    <cfRule type="expression" dxfId="136" priority="2">
      <formula>+IF(J6="Nein / Non / No",TRUE())</formula>
    </cfRule>
  </conditionalFormatting>
  <conditionalFormatting sqref="L45">
    <cfRule type="expression" dxfId="135" priority="5">
      <formula>validation</formula>
    </cfRule>
  </conditionalFormatting>
  <conditionalFormatting sqref="Q51">
    <cfRule type="cellIs" dxfId="134" priority="3" operator="equal">
      <formula>"P"</formula>
    </cfRule>
  </conditionalFormatting>
  <dataValidations count="8">
    <dataValidation type="list" showInputMessage="1" showErrorMessage="1" sqref="L1" xr:uid="{DC6D5394-BB9A-4E47-A241-A3AE86C195CD}">
      <formula1>langue</formula1>
    </dataValidation>
    <dataValidation type="list" allowBlank="1" showInputMessage="1" showErrorMessage="1" sqref="F6" xr:uid="{29B58850-55BA-49DF-8288-6CB7FBC8FCD5}">
      <formula1>IF(dfi="Français",Français,Deutsch)</formula1>
    </dataValidation>
    <dataValidation allowBlank="1" showInputMessage="1" showErrorMessage="1" prompt="Coordonnées officielles_x000a_CH1903+ / NM95" sqref="C9:L9 N9:Q9" xr:uid="{CD7DFD49-840F-4782-80D6-BA3E5CEB3DCE}"/>
    <dataValidation type="whole" operator="greaterThanOrEqual" allowBlank="1" showInputMessage="1" showErrorMessage="1" error="Minimum 3 jours" sqref="L6" xr:uid="{5F5005B1-4F12-41AF-9BA6-E3B1BB9346F2}">
      <formula1>3</formula1>
    </dataValidation>
    <dataValidation showInputMessage="1" showErrorMessage="1" error="Une randonnée dure au minimum 4 heures d'engagement dans le terrain" sqref="F12 L3" xr:uid="{3804D761-7E80-4F27-9780-3BC69C00CC31}"/>
    <dataValidation type="decimal" allowBlank="1" showInputMessage="1" showErrorMessage="1" error="Une randonnée dure au minimum 4 heures d'engagement dans le terrain" sqref="L11" xr:uid="{D9076093-CB61-4308-95F7-150CF6AE9E38}">
      <formula1>4</formula1>
      <formula2>12</formula2>
    </dataValidation>
    <dataValidation type="whole" allowBlank="1" showInputMessage="1" showErrorMessage="1" error="Un groupe est composé d'au moins deux clients" sqref="D12" xr:uid="{3F277F79-11BE-4FC0-B41E-EF8BE6756EA9}">
      <formula1>2</formula1>
      <formula2>50</formula2>
    </dataValidation>
    <dataValidation type="date" operator="greaterThan" allowBlank="1" showErrorMessage="1" sqref="D6" xr:uid="{2C9E3D56-E0FF-46D5-8CBC-9E8BAA302A7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5F1E288-41A7-48A0-948D-EF9F23D89D2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80EC9F2C-5916-4455-BE68-DBB1FF822A04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E23E-D65F-43C7-8175-6F694BAA9698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Formular Nachweis der Berufserfahrung 
Prüfungsordnung - Ziffer 3.31, Bst. b. 
Richtlinie - Ziffer 4.1"</v>
      </c>
      <c r="F1" s="149"/>
      <c r="G1" s="149"/>
      <c r="H1" s="149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Kandidat/in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Vorname KandidatIn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Nr. der Wanderung</v>
      </c>
      <c r="L3" s="96">
        <v>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Wanderung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Koordinaten und Höhenmeter der Wanderung - vom Start- zum Zielpunkt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Ort</v>
      </c>
      <c r="H17" s="148"/>
      <c r="I17" s="131"/>
      <c r="J17" s="132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7"/>
      <c r="E18" s="128"/>
      <c r="F18" s="129"/>
      <c r="G18" s="15" t="str">
        <f>+(INDEX(Traduction, MATCH('Liste déroulante'!D36,ligne_trad,0),MATCH(dfi,langue,0)))</f>
        <v>Emailadresse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Abschluss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Bestätigung des Formulars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Name KandidatIn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Vorname KandidatIn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Datum der Wanderung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 d. Wanderung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Ist es eine Praktikumswanderung?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Ist es ein Trekking?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Beschreibung d. Wanderung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Koordinaten d. Ausgangsortes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Koordinaten Zwischenziel Hinweg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Koordinaten höchster Punkt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Koordinaten Zwischenziel Rückweg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Koordinaten d. Ziels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Distanz in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Höhenmeter Aufstieg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Höhenmeter Abstieg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Max. Schwierigkeitsgrad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Anzahl Gäste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Dauer der Wanderung im Gelände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Honorar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Name des Praktikumsbetreuers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Vorname des Praktikumsbetreuers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Ort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PLZ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Telefonnummer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Emailadresse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Formular korrekt ausgefüllt?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B3+napP1t/YAB1u+4BzbuM6TWYC2lsHgJlVPVdX041HBY/muORANlTD3bSj3o+vJqSuTXaaeki2MzG/eUgSP1Q==" saltValue="Z4FFLyALSl/shIGTVJoFK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565" priority="4">
      <formula>LEN(TRIM(C40))&gt;0</formula>
    </cfRule>
  </conditionalFormatting>
  <conditionalFormatting sqref="C46:G47">
    <cfRule type="expression" dxfId="564" priority="6">
      <formula>H44="OUI"</formula>
    </cfRule>
  </conditionalFormatting>
  <conditionalFormatting sqref="I1">
    <cfRule type="notContainsBlanks" dxfId="563" priority="8">
      <formula>LEN(TRIM(I1))&gt;0</formula>
    </cfRule>
  </conditionalFormatting>
  <conditionalFormatting sqref="I51:I78">
    <cfRule type="cellIs" dxfId="562" priority="1" operator="equal">
      <formula>"P"</formula>
    </cfRule>
  </conditionalFormatting>
  <conditionalFormatting sqref="I79">
    <cfRule type="expression" dxfId="561" priority="7">
      <formula>$I$79</formula>
    </cfRule>
  </conditionalFormatting>
  <conditionalFormatting sqref="L6">
    <cfRule type="expression" dxfId="560" priority="2">
      <formula>+IF(J6="Nein / Non / No",TRUE())</formula>
    </cfRule>
  </conditionalFormatting>
  <conditionalFormatting sqref="L45">
    <cfRule type="expression" dxfId="559" priority="5">
      <formula>validation</formula>
    </cfRule>
  </conditionalFormatting>
  <conditionalFormatting sqref="Q51">
    <cfRule type="cellIs" dxfId="558" priority="3" operator="equal">
      <formula>"P"</formula>
    </cfRule>
  </conditionalFormatting>
  <dataValidations count="8">
    <dataValidation type="date" operator="greaterThan" allowBlank="1" showErrorMessage="1" sqref="D6" xr:uid="{13BC2372-9030-41E5-A2B7-EC5724A54491}">
      <formula1>44562</formula1>
    </dataValidation>
    <dataValidation type="whole" allowBlank="1" showInputMessage="1" showErrorMessage="1" error="Un groupe est composé d'au moins deux clients" sqref="D12" xr:uid="{0A2A1377-EDDC-49D0-BE3A-71FA4C583723}">
      <formula1>2</formula1>
      <formula2>50</formula2>
    </dataValidation>
    <dataValidation type="decimal" allowBlank="1" showInputMessage="1" showErrorMessage="1" error="Une randonnée dure au minimum 4 heures d'engagement dans le terrain" sqref="L11" xr:uid="{F34567C1-5EDB-4F19-BA04-7AD774328DBC}">
      <formula1>4</formula1>
      <formula2>12</formula2>
    </dataValidation>
    <dataValidation showInputMessage="1" showErrorMessage="1" error="Une randonnée dure au minimum 4 heures d'engagement dans le terrain" sqref="F12 L3" xr:uid="{5A76559B-378C-4659-8D24-E33D2CFCD064}"/>
    <dataValidation type="whole" operator="greaterThanOrEqual" allowBlank="1" showInputMessage="1" showErrorMessage="1" error="Minimum 3 jours" sqref="L6" xr:uid="{41B4C6E5-E96F-45BF-9803-6ECB78ED4269}">
      <formula1>3</formula1>
    </dataValidation>
    <dataValidation allowBlank="1" showInputMessage="1" showErrorMessage="1" prompt="Coordonnées officielles_x000a_CH1903+ / NM95" sqref="C9:L9 N9:Q9" xr:uid="{5A3F4AE4-77D5-49D9-8F9B-E6B215C3F56C}"/>
    <dataValidation type="list" allowBlank="1" showInputMessage="1" showErrorMessage="1" sqref="F6" xr:uid="{FA912EB6-ABFB-41C3-BE83-68C92B859880}">
      <formula1>IF(dfi="Français",Français,Deutsch)</formula1>
    </dataValidation>
    <dataValidation type="list" showInputMessage="1" showErrorMessage="1" sqref="L1" xr:uid="{6A1F829B-DBBC-4456-AF18-68E609A051F5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555005E-3EF7-41D8-8E27-159968429BA0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F2141D36-B28F-41DE-8CA8-F9D194D31E40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926BE-6A39-4ABA-95D1-10BC881F9710}">
  <sheetPr>
    <pageSetUpPr fitToPage="1"/>
  </sheetPr>
  <dimension ref="B1:S274"/>
  <sheetViews>
    <sheetView showGridLines="0" zoomScale="55" zoomScaleNormal="55" workbookViewId="0">
      <selection activeCell="H6" sqref="H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20q0MGX48h1lNApJeR5zCw4wXyzKNRr0hSzEu0PBB5uKwbGn1aZH49J6IfXKOhqnNsmFX5JR0ELU9A1BTq0ryA==" saltValue="ODRu9qf9M17T6fF1VN7FV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33" priority="4">
      <formula>LEN(TRIM(C40))&gt;0</formula>
    </cfRule>
  </conditionalFormatting>
  <conditionalFormatting sqref="C46:G47">
    <cfRule type="expression" dxfId="132" priority="6">
      <formula>H44="OUI"</formula>
    </cfRule>
  </conditionalFormatting>
  <conditionalFormatting sqref="I1">
    <cfRule type="notContainsBlanks" dxfId="131" priority="8">
      <formula>LEN(TRIM(I1))&gt;0</formula>
    </cfRule>
  </conditionalFormatting>
  <conditionalFormatting sqref="I51:I78">
    <cfRule type="cellIs" dxfId="130" priority="1" operator="equal">
      <formula>"P"</formula>
    </cfRule>
  </conditionalFormatting>
  <conditionalFormatting sqref="I79">
    <cfRule type="expression" dxfId="129" priority="7">
      <formula>$I$79</formula>
    </cfRule>
  </conditionalFormatting>
  <conditionalFormatting sqref="L6">
    <cfRule type="expression" dxfId="128" priority="2">
      <formula>+IF(J6="Nein / Non / No",TRUE())</formula>
    </cfRule>
  </conditionalFormatting>
  <conditionalFormatting sqref="L45">
    <cfRule type="expression" dxfId="127" priority="5">
      <formula>validation</formula>
    </cfRule>
  </conditionalFormatting>
  <conditionalFormatting sqref="Q51">
    <cfRule type="cellIs" dxfId="126" priority="3" operator="equal">
      <formula>"P"</formula>
    </cfRule>
  </conditionalFormatting>
  <dataValidations count="8">
    <dataValidation type="date" operator="greaterThan" allowBlank="1" showErrorMessage="1" sqref="D6" xr:uid="{793DB322-9096-4C04-89FB-071644BC976B}">
      <formula1>44562</formula1>
    </dataValidation>
    <dataValidation type="whole" allowBlank="1" showInputMessage="1" showErrorMessage="1" error="Un groupe est composé d'au moins deux clients" sqref="D12" xr:uid="{D04F7677-0291-4875-B0E9-79EF89AC6F9B}">
      <formula1>2</formula1>
      <formula2>50</formula2>
    </dataValidation>
    <dataValidation type="decimal" allowBlank="1" showInputMessage="1" showErrorMessage="1" error="Une randonnée dure au minimum 4 heures d'engagement dans le terrain" sqref="L11" xr:uid="{513AD63D-AED7-44A7-8DFB-543E3ABEA4E4}">
      <formula1>4</formula1>
      <formula2>12</formula2>
    </dataValidation>
    <dataValidation showInputMessage="1" showErrorMessage="1" error="Une randonnée dure au minimum 4 heures d'engagement dans le terrain" sqref="F12 L3" xr:uid="{E3FFE324-0F88-41D2-97C9-6B8EFFFB36E0}"/>
    <dataValidation type="whole" operator="greaterThanOrEqual" allowBlank="1" showInputMessage="1" showErrorMessage="1" error="Minimum 3 jours" sqref="L6" xr:uid="{7A58B82E-8564-41C0-87FD-EDA060F87098}">
      <formula1>3</formula1>
    </dataValidation>
    <dataValidation allowBlank="1" showInputMessage="1" showErrorMessage="1" prompt="Coordonnées officielles_x000a_CH1903+ / NM95" sqref="C9:L9 N9:Q9" xr:uid="{FE6EC2C0-E6FB-4919-9E29-FCB17A81187F}"/>
    <dataValidation type="list" allowBlank="1" showInputMessage="1" showErrorMessage="1" sqref="F6" xr:uid="{1E6F530C-C6CA-4418-B9C0-8DE333055054}">
      <formula1>IF(dfi="Français",Français,Deutsch)</formula1>
    </dataValidation>
    <dataValidation type="list" showInputMessage="1" showErrorMessage="1" sqref="L1" xr:uid="{8A0B56E4-39B2-412C-B6BC-3E8BE9B6402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C4E48DA-AF04-45C8-AD35-0AC3C2F13166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B83A11E8-D654-438D-B901-2CD877ACA36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E971-E3D3-4119-9775-D28049AD8099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UYJ8CNJMMiwblWzH9FvPPsOpJTkq00+Q4wrpGyoRHv70b5OjXsDbVHEx+hYP0BA563fJ2DY5Wntw2+m+HjroVw==" saltValue="Y9cU4BmhNqhlZcTg3+g8a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25" priority="4">
      <formula>LEN(TRIM(C40))&gt;0</formula>
    </cfRule>
  </conditionalFormatting>
  <conditionalFormatting sqref="C46:G47">
    <cfRule type="expression" dxfId="124" priority="6">
      <formula>H44="OUI"</formula>
    </cfRule>
  </conditionalFormatting>
  <conditionalFormatting sqref="I1">
    <cfRule type="notContainsBlanks" dxfId="123" priority="8">
      <formula>LEN(TRIM(I1))&gt;0</formula>
    </cfRule>
  </conditionalFormatting>
  <conditionalFormatting sqref="I51:I78">
    <cfRule type="cellIs" dxfId="122" priority="1" operator="equal">
      <formula>"P"</formula>
    </cfRule>
  </conditionalFormatting>
  <conditionalFormatting sqref="I79">
    <cfRule type="expression" dxfId="121" priority="7">
      <formula>$I$79</formula>
    </cfRule>
  </conditionalFormatting>
  <conditionalFormatting sqref="L6">
    <cfRule type="expression" dxfId="120" priority="2">
      <formula>+IF(J6="Nein / Non / No",TRUE())</formula>
    </cfRule>
  </conditionalFormatting>
  <conditionalFormatting sqref="L45">
    <cfRule type="expression" dxfId="119" priority="5">
      <formula>validation</formula>
    </cfRule>
  </conditionalFormatting>
  <conditionalFormatting sqref="Q51">
    <cfRule type="cellIs" dxfId="118" priority="3" operator="equal">
      <formula>"P"</formula>
    </cfRule>
  </conditionalFormatting>
  <dataValidations count="8">
    <dataValidation type="date" operator="greaterThan" allowBlank="1" showErrorMessage="1" sqref="D6" xr:uid="{9299A741-8C6A-4D70-ACBB-A8CEE39C0F57}">
      <formula1>44562</formula1>
    </dataValidation>
    <dataValidation type="whole" allowBlank="1" showInputMessage="1" showErrorMessage="1" error="Un groupe est composé d'au moins deux clients" sqref="D12" xr:uid="{F1AADD45-FED7-448B-A84C-1C7970A5264A}">
      <formula1>2</formula1>
      <formula2>50</formula2>
    </dataValidation>
    <dataValidation type="decimal" allowBlank="1" showInputMessage="1" showErrorMessage="1" error="Une randonnée dure au minimum 4 heures d'engagement dans le terrain" sqref="L11" xr:uid="{738E580B-19B9-408A-8AB2-CABE15900C1C}">
      <formula1>4</formula1>
      <formula2>12</formula2>
    </dataValidation>
    <dataValidation showInputMessage="1" showErrorMessage="1" error="Une randonnée dure au minimum 4 heures d'engagement dans le terrain" sqref="F12 L3" xr:uid="{187B5E9B-4195-4875-8529-1E237DC6AECA}"/>
    <dataValidation type="whole" operator="greaterThanOrEqual" allowBlank="1" showInputMessage="1" showErrorMessage="1" error="Minimum 3 jours" sqref="L6" xr:uid="{EA59B182-12BE-44A5-A5C0-C878E8A66F1D}">
      <formula1>3</formula1>
    </dataValidation>
    <dataValidation allowBlank="1" showInputMessage="1" showErrorMessage="1" prompt="Coordonnées officielles_x000a_CH1903+ / NM95" sqref="C9:L9 N9:Q9" xr:uid="{4D224B86-FFA8-4201-B3E8-22F07F7122D6}"/>
    <dataValidation type="list" allowBlank="1" showInputMessage="1" showErrorMessage="1" sqref="F6" xr:uid="{68B411D0-A512-4EF7-9A1D-C14D516EA046}">
      <formula1>IF(dfi="Français",Français,Deutsch)</formula1>
    </dataValidation>
    <dataValidation type="list" showInputMessage="1" showErrorMessage="1" sqref="L1" xr:uid="{223B3C11-03DE-4CE1-9560-C0B9EEE591CF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59682D1-9487-4704-AFF7-F992A5BCBC4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59C5EB27-8B4C-4A8E-A0DE-2A0629AAA0A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2B359-A81B-488B-AF54-8BD919677917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ZY2KwshFsG/iDxTTB4DpxiGFRD5Y8JMqmHefbdWo3JfABkFSmGH9Zsrt6VOeOCW9poRxxRvITcVUsaoW+9E/Sw==" saltValue="MKCDRJvO8LyPgpybEaFACw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17" priority="4">
      <formula>LEN(TRIM(C40))&gt;0</formula>
    </cfRule>
  </conditionalFormatting>
  <conditionalFormatting sqref="C46:G47">
    <cfRule type="expression" dxfId="116" priority="6">
      <formula>H44="OUI"</formula>
    </cfRule>
  </conditionalFormatting>
  <conditionalFormatting sqref="I1">
    <cfRule type="notContainsBlanks" dxfId="115" priority="8">
      <formula>LEN(TRIM(I1))&gt;0</formula>
    </cfRule>
  </conditionalFormatting>
  <conditionalFormatting sqref="I51:I78">
    <cfRule type="cellIs" dxfId="114" priority="1" operator="equal">
      <formula>"P"</formula>
    </cfRule>
  </conditionalFormatting>
  <conditionalFormatting sqref="I79">
    <cfRule type="expression" dxfId="113" priority="7">
      <formula>$I$79</formula>
    </cfRule>
  </conditionalFormatting>
  <conditionalFormatting sqref="L6">
    <cfRule type="expression" dxfId="112" priority="2">
      <formula>+IF(J6="Nein / Non / No",TRUE())</formula>
    </cfRule>
  </conditionalFormatting>
  <conditionalFormatting sqref="L45">
    <cfRule type="expression" dxfId="111" priority="5">
      <formula>validation</formula>
    </cfRule>
  </conditionalFormatting>
  <conditionalFormatting sqref="Q51">
    <cfRule type="cellIs" dxfId="110" priority="3" operator="equal">
      <formula>"P"</formula>
    </cfRule>
  </conditionalFormatting>
  <dataValidations count="8">
    <dataValidation type="list" showInputMessage="1" showErrorMessage="1" sqref="L1" xr:uid="{E2DD2965-58FE-4CED-B0CE-34142853CBA7}">
      <formula1>langue</formula1>
    </dataValidation>
    <dataValidation type="list" allowBlank="1" showInputMessage="1" showErrorMessage="1" sqref="F6" xr:uid="{79759ABC-52A9-4765-88A7-CB68B0E6EBA3}">
      <formula1>IF(dfi="Français",Français,Deutsch)</formula1>
    </dataValidation>
    <dataValidation allowBlank="1" showInputMessage="1" showErrorMessage="1" prompt="Coordonnées officielles_x000a_CH1903+ / NM95" sqref="C9:L9 N9:Q9" xr:uid="{3C80A16C-5EC7-450E-872A-EBC19C6689D4}"/>
    <dataValidation type="whole" operator="greaterThanOrEqual" allowBlank="1" showInputMessage="1" showErrorMessage="1" error="Minimum 3 jours" sqref="L6" xr:uid="{124A957B-3567-4363-98C3-681A865C8A08}">
      <formula1>3</formula1>
    </dataValidation>
    <dataValidation showInputMessage="1" showErrorMessage="1" error="Une randonnée dure au minimum 4 heures d'engagement dans le terrain" sqref="F12 L3" xr:uid="{4AD38865-527E-41A6-8D81-56B3483744C9}"/>
    <dataValidation type="decimal" allowBlank="1" showInputMessage="1" showErrorMessage="1" error="Une randonnée dure au minimum 4 heures d'engagement dans le terrain" sqref="L11" xr:uid="{278D3132-54A3-403F-8228-F3C131270415}">
      <formula1>4</formula1>
      <formula2>12</formula2>
    </dataValidation>
    <dataValidation type="whole" allowBlank="1" showInputMessage="1" showErrorMessage="1" error="Un groupe est composé d'au moins deux clients" sqref="D12" xr:uid="{FAF0CC9B-76A0-4F57-899F-1C8106F4955D}">
      <formula1>2</formula1>
      <formula2>50</formula2>
    </dataValidation>
    <dataValidation type="date" operator="greaterThan" allowBlank="1" showErrorMessage="1" sqref="D6" xr:uid="{0358D597-5B43-496C-B5E4-252CA3A0B56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25ABAF9-BFF4-4770-B498-6A0FEDCA80F5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4FA0724B-2F65-4758-AA89-F2DC5103E5B6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38016-B386-4A20-AB8B-7F1BE5F9AF3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qsh5bKP3q4jfptMqRClEd1o7ca2YUyvcylUJAc4j1wY+n/XC216SeeQ4hfjEY1dS20o1hVlYEKQWByMYnqNp6A==" saltValue="+nHjgF7YM4INOG0xXydKa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09" priority="4">
      <formula>LEN(TRIM(C40))&gt;0</formula>
    </cfRule>
  </conditionalFormatting>
  <conditionalFormatting sqref="C46:G47">
    <cfRule type="expression" dxfId="108" priority="6">
      <formula>H44="OUI"</formula>
    </cfRule>
  </conditionalFormatting>
  <conditionalFormatting sqref="I1">
    <cfRule type="notContainsBlanks" dxfId="107" priority="8">
      <formula>LEN(TRIM(I1))&gt;0</formula>
    </cfRule>
  </conditionalFormatting>
  <conditionalFormatting sqref="I51:I78">
    <cfRule type="cellIs" dxfId="106" priority="1" operator="equal">
      <formula>"P"</formula>
    </cfRule>
  </conditionalFormatting>
  <conditionalFormatting sqref="I79">
    <cfRule type="expression" dxfId="105" priority="7">
      <formula>$I$79</formula>
    </cfRule>
  </conditionalFormatting>
  <conditionalFormatting sqref="L6">
    <cfRule type="expression" dxfId="104" priority="2">
      <formula>+IF(J6="Nein / Non / No",TRUE())</formula>
    </cfRule>
  </conditionalFormatting>
  <conditionalFormatting sqref="L45">
    <cfRule type="expression" dxfId="103" priority="5">
      <formula>validation</formula>
    </cfRule>
  </conditionalFormatting>
  <conditionalFormatting sqref="Q51">
    <cfRule type="cellIs" dxfId="102" priority="3" operator="equal">
      <formula>"P"</formula>
    </cfRule>
  </conditionalFormatting>
  <dataValidations count="8">
    <dataValidation type="date" operator="greaterThan" allowBlank="1" showErrorMessage="1" sqref="D6" xr:uid="{8C1E992E-1B4F-41BE-AC44-776AC693A417}">
      <formula1>44562</formula1>
    </dataValidation>
    <dataValidation type="whole" allowBlank="1" showInputMessage="1" showErrorMessage="1" error="Un groupe est composé d'au moins deux clients" sqref="D12" xr:uid="{CF9D33A2-BDEC-4F26-B9A2-5B8484556D59}">
      <formula1>2</formula1>
      <formula2>50</formula2>
    </dataValidation>
    <dataValidation type="decimal" allowBlank="1" showInputMessage="1" showErrorMessage="1" error="Une randonnée dure au minimum 4 heures d'engagement dans le terrain" sqref="L11" xr:uid="{40D2B30F-7C58-4535-9614-7F050E367837}">
      <formula1>4</formula1>
      <formula2>12</formula2>
    </dataValidation>
    <dataValidation showInputMessage="1" showErrorMessage="1" error="Une randonnée dure au minimum 4 heures d'engagement dans le terrain" sqref="F12 L3" xr:uid="{A986F6C8-3A3A-463C-BC63-E61BF29F7A7B}"/>
    <dataValidation type="whole" operator="greaterThanOrEqual" allowBlank="1" showInputMessage="1" showErrorMessage="1" error="Minimum 3 jours" sqref="L6" xr:uid="{1E1CC4E5-E943-4C0E-BCA9-87B2C967C61C}">
      <formula1>3</formula1>
    </dataValidation>
    <dataValidation allowBlank="1" showInputMessage="1" showErrorMessage="1" prompt="Coordonnées officielles_x000a_CH1903+ / NM95" sqref="C9:L9 N9:Q9" xr:uid="{D2A452C1-C741-4599-A5C6-FE905A5DC752}"/>
    <dataValidation type="list" allowBlank="1" showInputMessage="1" showErrorMessage="1" sqref="F6" xr:uid="{6BFE0A32-B6F8-4B19-B52F-A894AAA066D3}">
      <formula1>IF(dfi="Français",Français,Deutsch)</formula1>
    </dataValidation>
    <dataValidation type="list" showInputMessage="1" showErrorMessage="1" sqref="L1" xr:uid="{7CE3F4C9-5994-4412-A7AF-7A9B4F306FEB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D40239-1A99-411B-BC32-209F62966B7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501EB94-BB72-4F55-9D40-B746A68E954B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FD35-E53E-4082-BB0D-4522F655457D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XBR+XxLFHibsXKPtZIXfukdjVWSD4j+mQjS9zEWF+5ed9pQ++JXmOasqM9RnC59rTUF/hRhsG9kPXYsdW2sjQ==" saltValue="JzagAI0BCZ1fyEY1Bx4dgg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101" priority="4">
      <formula>LEN(TRIM(C40))&gt;0</formula>
    </cfRule>
  </conditionalFormatting>
  <conditionalFormatting sqref="C46:G47">
    <cfRule type="expression" dxfId="100" priority="6">
      <formula>H44="OUI"</formula>
    </cfRule>
  </conditionalFormatting>
  <conditionalFormatting sqref="I1">
    <cfRule type="notContainsBlanks" dxfId="99" priority="8">
      <formula>LEN(TRIM(I1))&gt;0</formula>
    </cfRule>
  </conditionalFormatting>
  <conditionalFormatting sqref="I51:I78">
    <cfRule type="cellIs" dxfId="98" priority="1" operator="equal">
      <formula>"P"</formula>
    </cfRule>
  </conditionalFormatting>
  <conditionalFormatting sqref="I79">
    <cfRule type="expression" dxfId="97" priority="7">
      <formula>$I$79</formula>
    </cfRule>
  </conditionalFormatting>
  <conditionalFormatting sqref="L6">
    <cfRule type="expression" dxfId="96" priority="2">
      <formula>+IF(J6="Nein / Non / No",TRUE())</formula>
    </cfRule>
  </conditionalFormatting>
  <conditionalFormatting sqref="L45">
    <cfRule type="expression" dxfId="95" priority="5">
      <formula>validation</formula>
    </cfRule>
  </conditionalFormatting>
  <conditionalFormatting sqref="Q51">
    <cfRule type="cellIs" dxfId="94" priority="3" operator="equal">
      <formula>"P"</formula>
    </cfRule>
  </conditionalFormatting>
  <dataValidations count="8">
    <dataValidation type="list" showInputMessage="1" showErrorMessage="1" sqref="L1" xr:uid="{25ABF9AC-9080-420A-9303-210733726EB7}">
      <formula1>langue</formula1>
    </dataValidation>
    <dataValidation type="list" allowBlank="1" showInputMessage="1" showErrorMessage="1" sqref="F6" xr:uid="{3CB4FBEE-52C1-4C51-8A26-73A3E3A8F812}">
      <formula1>IF(dfi="Français",Français,Deutsch)</formula1>
    </dataValidation>
    <dataValidation allowBlank="1" showInputMessage="1" showErrorMessage="1" prompt="Coordonnées officielles_x000a_CH1903+ / NM95" sqref="C9:L9 N9:Q9" xr:uid="{F8C01968-2E7C-4ACB-8014-57E0EDA7AE8A}"/>
    <dataValidation type="whole" operator="greaterThanOrEqual" allowBlank="1" showInputMessage="1" showErrorMessage="1" error="Minimum 3 jours" sqref="L6" xr:uid="{44B67B28-19DB-4FC2-B803-7B80735548F9}">
      <formula1>3</formula1>
    </dataValidation>
    <dataValidation showInputMessage="1" showErrorMessage="1" error="Une randonnée dure au minimum 4 heures d'engagement dans le terrain" sqref="F12 L3" xr:uid="{1F7D716A-073B-40E1-BA9F-C469A7BD88E6}"/>
    <dataValidation type="decimal" allowBlank="1" showInputMessage="1" showErrorMessage="1" error="Une randonnée dure au minimum 4 heures d'engagement dans le terrain" sqref="L11" xr:uid="{9B659C8A-D03C-4091-B4F5-7F0F03D11048}">
      <formula1>4</formula1>
      <formula2>12</formula2>
    </dataValidation>
    <dataValidation type="whole" allowBlank="1" showInputMessage="1" showErrorMessage="1" error="Un groupe est composé d'au moins deux clients" sqref="D12" xr:uid="{3C16E4D4-7929-4EC0-A071-80DAC20F1DD4}">
      <formula1>2</formula1>
      <formula2>50</formula2>
    </dataValidation>
    <dataValidation type="date" operator="greaterThan" allowBlank="1" showErrorMessage="1" sqref="D6" xr:uid="{E4C098B3-659A-4AD6-9906-6337188F0940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38D04E7-8504-45D1-BA57-074B6E7C056D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5841B79-E3E3-4BF3-B430-6DD87BA6FB59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18A04-37EC-40E7-83C3-D1FE32156DEE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3e8LazmbQ8Om+n90RaFyV4jOE7ZL49QNb54P71dFaNMalJnWCd9Lsd2/6PrTBN1AK5rF90BvBN98DYcG975Fw==" saltValue="N3/iaZorsGcSaBztgLT5+w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93" priority="4">
      <formula>LEN(TRIM(C40))&gt;0</formula>
    </cfRule>
  </conditionalFormatting>
  <conditionalFormatting sqref="C46:G47">
    <cfRule type="expression" dxfId="92" priority="6">
      <formula>H44="OUI"</formula>
    </cfRule>
  </conditionalFormatting>
  <conditionalFormatting sqref="I1">
    <cfRule type="notContainsBlanks" dxfId="91" priority="8">
      <formula>LEN(TRIM(I1))&gt;0</formula>
    </cfRule>
  </conditionalFormatting>
  <conditionalFormatting sqref="I51:I78">
    <cfRule type="cellIs" dxfId="90" priority="1" operator="equal">
      <formula>"P"</formula>
    </cfRule>
  </conditionalFormatting>
  <conditionalFormatting sqref="I79">
    <cfRule type="expression" dxfId="89" priority="7">
      <formula>$I$79</formula>
    </cfRule>
  </conditionalFormatting>
  <conditionalFormatting sqref="L6">
    <cfRule type="expression" dxfId="88" priority="2">
      <formula>+IF(J6="Nein / Non / No",TRUE())</formula>
    </cfRule>
  </conditionalFormatting>
  <conditionalFormatting sqref="L45">
    <cfRule type="expression" dxfId="87" priority="5">
      <formula>validation</formula>
    </cfRule>
  </conditionalFormatting>
  <conditionalFormatting sqref="Q51">
    <cfRule type="cellIs" dxfId="86" priority="3" operator="equal">
      <formula>"P"</formula>
    </cfRule>
  </conditionalFormatting>
  <dataValidations count="8">
    <dataValidation type="list" showInputMessage="1" showErrorMessage="1" sqref="L1" xr:uid="{93D471ED-6D21-4B3F-A886-D7E9D01F3E6E}">
      <formula1>langue</formula1>
    </dataValidation>
    <dataValidation type="list" allowBlank="1" showInputMessage="1" showErrorMessage="1" sqref="F6" xr:uid="{41C9A6C4-C7FB-4D00-A81F-27662C4CA9F9}">
      <formula1>IF(dfi="Français",Français,Deutsch)</formula1>
    </dataValidation>
    <dataValidation allowBlank="1" showInputMessage="1" showErrorMessage="1" prompt="Coordonnées officielles_x000a_CH1903+ / NM95" sqref="C9:L9 N9:Q9" xr:uid="{E539D577-CE04-4CA7-8CC9-C33317981658}"/>
    <dataValidation type="whole" operator="greaterThanOrEqual" allowBlank="1" showInputMessage="1" showErrorMessage="1" error="Minimum 3 jours" sqref="L6" xr:uid="{B031E139-ACCC-47C5-820C-ECBD0E69E9BE}">
      <formula1>3</formula1>
    </dataValidation>
    <dataValidation showInputMessage="1" showErrorMessage="1" error="Une randonnée dure au minimum 4 heures d'engagement dans le terrain" sqref="F12 L3" xr:uid="{86253421-88A7-4560-BC70-F1E99302B8EA}"/>
    <dataValidation type="decimal" allowBlank="1" showInputMessage="1" showErrorMessage="1" error="Une randonnée dure au minimum 4 heures d'engagement dans le terrain" sqref="L11" xr:uid="{4553BE4B-7512-4D26-9C55-ABF740EF3849}">
      <formula1>4</formula1>
      <formula2>12</formula2>
    </dataValidation>
    <dataValidation type="whole" allowBlank="1" showInputMessage="1" showErrorMessage="1" error="Un groupe est composé d'au moins deux clients" sqref="D12" xr:uid="{4D10DA62-050C-461F-9DA9-9764313C3CC6}">
      <formula1>2</formula1>
      <formula2>50</formula2>
    </dataValidation>
    <dataValidation type="date" operator="greaterThan" allowBlank="1" showErrorMessage="1" sqref="D6" xr:uid="{9B8F38CA-55DA-4EA6-B787-F34F84FFBF39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9B2048-FA4F-44A8-A4C2-CF766A8A5A80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C4ED27D-FD5A-40CE-9A78-B2342445DFB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5281E-51CD-43AC-B3FE-38C00D265583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66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NfKJLWysxbMM8tFyggnHoSBbLH1NmygUHExXBeykFgJBcYGrlAvyl3glJ6+Jr24hVY18n2CvFEni4bf8DlmrXA==" saltValue="otg8qnvKyhAPDC2oxL/Ev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85" priority="4">
      <formula>LEN(TRIM(C40))&gt;0</formula>
    </cfRule>
  </conditionalFormatting>
  <conditionalFormatting sqref="C46:G47">
    <cfRule type="expression" dxfId="84" priority="6">
      <formula>H44="OUI"</formula>
    </cfRule>
  </conditionalFormatting>
  <conditionalFormatting sqref="I1">
    <cfRule type="notContainsBlanks" dxfId="83" priority="8">
      <formula>LEN(TRIM(I1))&gt;0</formula>
    </cfRule>
  </conditionalFormatting>
  <conditionalFormatting sqref="I51:I78">
    <cfRule type="cellIs" dxfId="82" priority="1" operator="equal">
      <formula>"P"</formula>
    </cfRule>
  </conditionalFormatting>
  <conditionalFormatting sqref="I79">
    <cfRule type="expression" dxfId="81" priority="7">
      <formula>$I$79</formula>
    </cfRule>
  </conditionalFormatting>
  <conditionalFormatting sqref="L6">
    <cfRule type="expression" dxfId="80" priority="2">
      <formula>+IF(J6="Nein / Non / No",TRUE())</formula>
    </cfRule>
  </conditionalFormatting>
  <conditionalFormatting sqref="L45">
    <cfRule type="expression" dxfId="79" priority="5">
      <formula>validation</formula>
    </cfRule>
  </conditionalFormatting>
  <conditionalFormatting sqref="Q51">
    <cfRule type="cellIs" dxfId="78" priority="3" operator="equal">
      <formula>"P"</formula>
    </cfRule>
  </conditionalFormatting>
  <dataValidations count="8">
    <dataValidation type="date" operator="greaterThan" allowBlank="1" showErrorMessage="1" sqref="D6" xr:uid="{6380192B-1DA9-4DD7-BB53-03E3D9656932}">
      <formula1>44562</formula1>
    </dataValidation>
    <dataValidation type="whole" allowBlank="1" showInputMessage="1" showErrorMessage="1" error="Un groupe est composé d'au moins deux clients" sqref="D12" xr:uid="{FF977ABC-A554-403D-80CD-07C57FAA7087}">
      <formula1>2</formula1>
      <formula2>50</formula2>
    </dataValidation>
    <dataValidation type="decimal" allowBlank="1" showInputMessage="1" showErrorMessage="1" error="Une randonnée dure au minimum 4 heures d'engagement dans le terrain" sqref="L11" xr:uid="{6F3AC057-C38F-41EE-BE47-AC6D3CC3E582}">
      <formula1>4</formula1>
      <formula2>12</formula2>
    </dataValidation>
    <dataValidation showInputMessage="1" showErrorMessage="1" error="Une randonnée dure au minimum 4 heures d'engagement dans le terrain" sqref="F12 L3" xr:uid="{93DA3FB4-9051-434A-8A39-9DC8A7AF3AA5}"/>
    <dataValidation type="whole" operator="greaterThanOrEqual" allowBlank="1" showInputMessage="1" showErrorMessage="1" error="Minimum 3 jours" sqref="L6" xr:uid="{8AAB3AD7-9500-4AF8-B284-69676F969DE9}">
      <formula1>3</formula1>
    </dataValidation>
    <dataValidation allowBlank="1" showInputMessage="1" showErrorMessage="1" prompt="Coordonnées officielles_x000a_CH1903+ / NM95" sqref="C9:L9 N9:Q9" xr:uid="{831949F8-F00E-4A2F-8584-5FB7A383C0DD}"/>
    <dataValidation type="list" allowBlank="1" showInputMessage="1" showErrorMessage="1" sqref="F6" xr:uid="{D1D5B314-B39E-4916-9391-F8C9AE92BA33}">
      <formula1>IF(dfi="Français",Français,Deutsch)</formula1>
    </dataValidation>
    <dataValidation type="list" showInputMessage="1" showErrorMessage="1" sqref="L1" xr:uid="{861AC744-F840-4C43-83E9-4C3EE9B56687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251B3E6-AAEF-4AED-8493-6173352EE2FE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1D27F952-9AA1-4D05-8094-9D30DD9739E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F725-AC34-487A-AB05-F7716CF5E159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k4Ft3ECLuL3isuo2FPHxFzhllYMkCjXDTfMitojacIJLHOOINacJ/zx98rfJMxpeQthlQexi8nQdNg6/qlYDrw==" saltValue="qHs2aXkt6V9eMGnpIkiZCA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77" priority="4">
      <formula>LEN(TRIM(C40))&gt;0</formula>
    </cfRule>
  </conditionalFormatting>
  <conditionalFormatting sqref="C46:G47">
    <cfRule type="expression" dxfId="76" priority="6">
      <formula>H44="OUI"</formula>
    </cfRule>
  </conditionalFormatting>
  <conditionalFormatting sqref="I1">
    <cfRule type="notContainsBlanks" dxfId="75" priority="8">
      <formula>LEN(TRIM(I1))&gt;0</formula>
    </cfRule>
  </conditionalFormatting>
  <conditionalFormatting sqref="I51:I78">
    <cfRule type="cellIs" dxfId="74" priority="1" operator="equal">
      <formula>"P"</formula>
    </cfRule>
  </conditionalFormatting>
  <conditionalFormatting sqref="I79">
    <cfRule type="expression" dxfId="73" priority="7">
      <formula>$I$79</formula>
    </cfRule>
  </conditionalFormatting>
  <conditionalFormatting sqref="L6">
    <cfRule type="expression" dxfId="72" priority="2">
      <formula>+IF(J6="Nein / Non / No",TRUE())</formula>
    </cfRule>
  </conditionalFormatting>
  <conditionalFormatting sqref="L45">
    <cfRule type="expression" dxfId="71" priority="5">
      <formula>validation</formula>
    </cfRule>
  </conditionalFormatting>
  <conditionalFormatting sqref="Q51">
    <cfRule type="cellIs" dxfId="70" priority="3" operator="equal">
      <formula>"P"</formula>
    </cfRule>
  </conditionalFormatting>
  <dataValidations count="8">
    <dataValidation type="list" showInputMessage="1" showErrorMessage="1" sqref="L1" xr:uid="{22BAF621-09E0-4273-BAD3-50561757C652}">
      <formula1>langue</formula1>
    </dataValidation>
    <dataValidation type="list" allowBlank="1" showInputMessage="1" showErrorMessage="1" sqref="F6" xr:uid="{2855F43A-556C-4948-9B3B-5939A8E1832F}">
      <formula1>IF(dfi="Français",Français,Deutsch)</formula1>
    </dataValidation>
    <dataValidation allowBlank="1" showInputMessage="1" showErrorMessage="1" prompt="Coordonnées officielles_x000a_CH1903+ / NM95" sqref="C9:L9 N9:Q9" xr:uid="{03A25369-2B28-4BC2-8618-A18067092787}"/>
    <dataValidation type="whole" operator="greaterThanOrEqual" allowBlank="1" showInputMessage="1" showErrorMessage="1" error="Minimum 3 jours" sqref="L6" xr:uid="{FE96967F-2CCB-494A-AC48-B51A9A635F97}">
      <formula1>3</formula1>
    </dataValidation>
    <dataValidation showInputMessage="1" showErrorMessage="1" error="Une randonnée dure au minimum 4 heures d'engagement dans le terrain" sqref="F12 L3" xr:uid="{04ED5A6D-67DA-4838-B32E-37C776CF8FD5}"/>
    <dataValidation type="decimal" allowBlank="1" showInputMessage="1" showErrorMessage="1" error="Une randonnée dure au minimum 4 heures d'engagement dans le terrain" sqref="L11" xr:uid="{DAF05475-EFFC-49A6-88F9-1DD90E63769E}">
      <formula1>4</formula1>
      <formula2>12</formula2>
    </dataValidation>
    <dataValidation type="whole" allowBlank="1" showInputMessage="1" showErrorMessage="1" error="Un groupe est composé d'au moins deux clients" sqref="D12" xr:uid="{3D8DF938-4D00-41E6-B84E-AC7BA2185D67}">
      <formula1>2</formula1>
      <formula2>50</formula2>
    </dataValidation>
    <dataValidation type="date" operator="greaterThan" allowBlank="1" showErrorMessage="1" sqref="D6" xr:uid="{C8F9BF9F-63CE-4043-A92F-CC5BF45EBCE6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74B667-CBF0-4B4E-8C6B-CD28B92AEB67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6DE9F431-746A-433C-80A0-9FD8B595C7BC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BE03D-5F9E-4350-829F-28C3C7B541BF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68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luKiGQ9HnKXETSeumex8q8qy0UvZoaDSf0zAeCBW6yqUanox/YRinAjADJUC0YeC2IwtrW3nDl6cq/MhaG69HA==" saltValue="KA4hl4tlTwkO0x5FqAzlP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69" priority="4">
      <formula>LEN(TRIM(C40))&gt;0</formula>
    </cfRule>
  </conditionalFormatting>
  <conditionalFormatting sqref="C46:G47">
    <cfRule type="expression" dxfId="68" priority="6">
      <formula>H44="OUI"</formula>
    </cfRule>
  </conditionalFormatting>
  <conditionalFormatting sqref="I1">
    <cfRule type="notContainsBlanks" dxfId="67" priority="8">
      <formula>LEN(TRIM(I1))&gt;0</formula>
    </cfRule>
  </conditionalFormatting>
  <conditionalFormatting sqref="I51:I78">
    <cfRule type="cellIs" dxfId="66" priority="1" operator="equal">
      <formula>"P"</formula>
    </cfRule>
  </conditionalFormatting>
  <conditionalFormatting sqref="I79">
    <cfRule type="expression" dxfId="65" priority="7">
      <formula>$I$79</formula>
    </cfRule>
  </conditionalFormatting>
  <conditionalFormatting sqref="L6">
    <cfRule type="expression" dxfId="64" priority="2">
      <formula>+IF(J6="Nein / Non / No",TRUE())</formula>
    </cfRule>
  </conditionalFormatting>
  <conditionalFormatting sqref="L45">
    <cfRule type="expression" dxfId="63" priority="5">
      <formula>validation</formula>
    </cfRule>
  </conditionalFormatting>
  <conditionalFormatting sqref="Q51">
    <cfRule type="cellIs" dxfId="62" priority="3" operator="equal">
      <formula>"P"</formula>
    </cfRule>
  </conditionalFormatting>
  <dataValidations count="8">
    <dataValidation type="date" operator="greaterThan" allowBlank="1" showErrorMessage="1" sqref="D6" xr:uid="{28EF3F33-6533-43A3-9B39-CC633D58A4B5}">
      <formula1>44562</formula1>
    </dataValidation>
    <dataValidation type="whole" allowBlank="1" showInputMessage="1" showErrorMessage="1" error="Un groupe est composé d'au moins deux clients" sqref="D12" xr:uid="{FE50E5BA-23D5-45C7-98C4-F0591699584E}">
      <formula1>2</formula1>
      <formula2>50</formula2>
    </dataValidation>
    <dataValidation type="decimal" allowBlank="1" showInputMessage="1" showErrorMessage="1" error="Une randonnée dure au minimum 4 heures d'engagement dans le terrain" sqref="L11" xr:uid="{9E96B8F3-37AE-47B3-94BB-A3D6FAAE17F1}">
      <formula1>4</formula1>
      <formula2>12</formula2>
    </dataValidation>
    <dataValidation showInputMessage="1" showErrorMessage="1" error="Une randonnée dure au minimum 4 heures d'engagement dans le terrain" sqref="F12 L3" xr:uid="{AE03D819-FE0A-4F26-9A02-1CFCC0382826}"/>
    <dataValidation type="whole" operator="greaterThanOrEqual" allowBlank="1" showInputMessage="1" showErrorMessage="1" error="Minimum 3 jours" sqref="L6" xr:uid="{805AA3BD-9946-4839-B460-385FA8174F49}">
      <formula1>3</formula1>
    </dataValidation>
    <dataValidation allowBlank="1" showInputMessage="1" showErrorMessage="1" prompt="Coordonnées officielles_x000a_CH1903+ / NM95" sqref="C9:L9 N9:Q9" xr:uid="{9481552F-6920-4CC3-851C-5D6B484D49EB}"/>
    <dataValidation type="list" allowBlank="1" showInputMessage="1" showErrorMessage="1" sqref="F6" xr:uid="{2B5F2243-0596-4FE2-8A57-05100447C846}">
      <formula1>IF(dfi="Français",Français,Deutsch)</formula1>
    </dataValidation>
    <dataValidation type="list" showInputMessage="1" showErrorMessage="1" sqref="L1" xr:uid="{5A4983F0-7C9C-499D-B1E2-2C9B8B006118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311EC10-0ABC-46E8-8DE8-EEE6773B5942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8582F47A-B908-41BC-8C1B-D38E833AE6F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19FC-66DE-4B92-B631-9406C7042763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Formular Nachweis der Berufserfahrung 
Prüfungsordnung - Ziffer 3.31, Bst. b. 
Richtlinie - Ziffer 4.1"</v>
      </c>
      <c r="F1" s="149"/>
      <c r="G1" s="149"/>
      <c r="H1" s="149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Kandidat/in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Vorname KandidatIn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Nr. der Wanderung</v>
      </c>
      <c r="L3" s="96">
        <v>69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Wanderung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Koordinaten und Höhenmeter der Wanderung - vom Start- zum Zielpunkt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Ort</v>
      </c>
      <c r="H17" s="148"/>
      <c r="I17" s="131"/>
      <c r="J17" s="132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7"/>
      <c r="E18" s="128"/>
      <c r="F18" s="129"/>
      <c r="G18" s="15" t="str">
        <f>+(INDEX(Traduction, MATCH('Liste déroulante'!D36,ligne_trad,0),MATCH(dfi,langue,0)))</f>
        <v>Emailadresse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Abschluss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Bestätigung des Formulars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Name KandidatIn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Vorname KandidatIn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Datum der Wanderung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 d. Wanderung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Ist es eine Praktikumswanderung?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Ist es ein Trekking?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Beschreibung d. Wanderung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Koordinaten d. Ausgangsortes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Koordinaten Zwischenziel Hinweg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Koordinaten höchster Punkt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Koordinaten Zwischenziel Rückweg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Koordinaten d. Ziels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Distanz in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Höhenmeter Aufstieg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Höhenmeter Abstieg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Max. Schwierigkeitsgrad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Anzahl Gäste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Dauer der Wanderung im Gelände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Honorar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Name des Praktikumsbetreuers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Vorname des Praktikumsbetreuers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Ort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PLZ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Telefonnummer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Emailadresse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Formular korrekt ausgefüllt?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0E46kBMzej8m2z9Cp7K2to/w5oWjM1XGyjzw6kh3Kpgf9G+fFcDgs0E0zkwEgyFF9LFdvsQ8e2RPXrcJUewIUA==" saltValue="0wxQSWu1wYzNrmmzvQD7q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61" priority="4">
      <formula>LEN(TRIM(C40))&gt;0</formula>
    </cfRule>
  </conditionalFormatting>
  <conditionalFormatting sqref="C46:G47">
    <cfRule type="expression" dxfId="60" priority="6">
      <formula>H44="OUI"</formula>
    </cfRule>
  </conditionalFormatting>
  <conditionalFormatting sqref="I1">
    <cfRule type="notContainsBlanks" dxfId="59" priority="8">
      <formula>LEN(TRIM(I1))&gt;0</formula>
    </cfRule>
  </conditionalFormatting>
  <conditionalFormatting sqref="I51:I78">
    <cfRule type="cellIs" dxfId="58" priority="1" operator="equal">
      <formula>"P"</formula>
    </cfRule>
  </conditionalFormatting>
  <conditionalFormatting sqref="I79">
    <cfRule type="expression" dxfId="57" priority="7">
      <formula>$I$79</formula>
    </cfRule>
  </conditionalFormatting>
  <conditionalFormatting sqref="L6">
    <cfRule type="expression" dxfId="56" priority="2">
      <formula>+IF(J6="Nein / Non / No",TRUE())</formula>
    </cfRule>
  </conditionalFormatting>
  <conditionalFormatting sqref="L45">
    <cfRule type="expression" dxfId="55" priority="5">
      <formula>validation</formula>
    </cfRule>
  </conditionalFormatting>
  <conditionalFormatting sqref="Q51">
    <cfRule type="cellIs" dxfId="54" priority="3" operator="equal">
      <formula>"P"</formula>
    </cfRule>
  </conditionalFormatting>
  <dataValidations count="8">
    <dataValidation type="list" showInputMessage="1" showErrorMessage="1" sqref="L1" xr:uid="{BDDFF769-BF01-4358-9C2E-CDCE9B83D80D}">
      <formula1>langue</formula1>
    </dataValidation>
    <dataValidation type="list" allowBlank="1" showInputMessage="1" showErrorMessage="1" sqref="F6" xr:uid="{6B18332D-3819-45B1-B28F-E8C700EB0739}">
      <formula1>IF(dfi="Français",Français,Deutsch)</formula1>
    </dataValidation>
    <dataValidation allowBlank="1" showInputMessage="1" showErrorMessage="1" prompt="Coordonnées officielles_x000a_CH1903+ / NM95" sqref="C9:L9 N9:Q9" xr:uid="{D83C6452-343B-4E31-B3F7-D01132CB6F3B}"/>
    <dataValidation type="whole" operator="greaterThanOrEqual" allowBlank="1" showInputMessage="1" showErrorMessage="1" error="Minimum 3 jours" sqref="L6" xr:uid="{D7844D81-393D-4F31-9195-E65A219E9ED3}">
      <formula1>3</formula1>
    </dataValidation>
    <dataValidation showInputMessage="1" showErrorMessage="1" error="Une randonnée dure au minimum 4 heures d'engagement dans le terrain" sqref="F12 L3" xr:uid="{9F9AA8F7-BD48-4FA8-B96D-688704CBF173}"/>
    <dataValidation type="decimal" allowBlank="1" showInputMessage="1" showErrorMessage="1" error="Une randonnée dure au minimum 4 heures d'engagement dans le terrain" sqref="L11" xr:uid="{59AB9E9A-55FF-48A2-83F0-8EB311DC1EF7}">
      <formula1>4</formula1>
      <formula2>12</formula2>
    </dataValidation>
    <dataValidation type="whole" allowBlank="1" showInputMessage="1" showErrorMessage="1" error="Un groupe est composé d'au moins deux clients" sqref="D12" xr:uid="{6A33D324-A7E6-40E0-A089-A64A811395E6}">
      <formula1>2</formula1>
      <formula2>50</formula2>
    </dataValidation>
    <dataValidation type="date" operator="greaterThan" allowBlank="1" showErrorMessage="1" sqref="D6" xr:uid="{84D838B7-5391-4D66-B0D1-E2FE73B8EBA3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920E88A-4D96-4FE1-AA51-377312E1EB5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1FBEEF31-5993-49E3-9342-9E009E57B6EB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45C3F-E18A-4358-8C88-6359AE29556F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Formular Nachweis der Berufserfahrung 
Prüfungsordnung - Ziffer 3.31, Bst. b. 
Richtlinie - Ziffer 4.1"</v>
      </c>
      <c r="F1" s="149"/>
      <c r="G1" s="149"/>
      <c r="H1" s="149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Kandidat/in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Vorname KandidatIn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Nr. der Wanderung</v>
      </c>
      <c r="L3" s="96">
        <v>7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Wanderung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Koordinaten und Höhenmeter der Wanderung - vom Start- zum Zielpunkt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Ort</v>
      </c>
      <c r="H17" s="148"/>
      <c r="I17" s="131"/>
      <c r="J17" s="132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7"/>
      <c r="E18" s="128"/>
      <c r="F18" s="129"/>
      <c r="G18" s="15" t="str">
        <f>+(INDEX(Traduction, MATCH('Liste déroulante'!D36,ligne_trad,0),MATCH(dfi,langue,0)))</f>
        <v>Emailadresse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Abschluss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Bestätigung des Formulars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Name KandidatIn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Vorname KandidatIn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Datum der Wanderung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 d. Wanderung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Ist es eine Praktikumswanderung?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Ist es ein Trekking?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Beschreibung d. Wanderung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Koordinaten d. Ausgangsortes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Koordinaten Zwischenziel Hinweg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Koordinaten höchster Punkt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Koordinaten Zwischenziel Rückweg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Koordinaten d. Ziels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Distanz in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Höhenmeter Aufstieg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Höhenmeter Abstieg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Max. Schwierigkeitsgrad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Anzahl Gäste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Dauer der Wanderung im Gelände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Honorar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Name des Praktikumsbetreuers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Vorname des Praktikumsbetreuers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Ort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PLZ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Telefonnummer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Emailadresse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Formular korrekt ausgefüllt?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MyC6O+hkOpm+wg02tjMZ8UtmrLZY0RdiFmkBrOH980eQjhBVqbsfQ3q8kADx4n+bj24W35juZLL8lwJkhO+MSA==" saltValue="ycHTFHrBt3OMVvzBetlTl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57" priority="4">
      <formula>LEN(TRIM(C40))&gt;0</formula>
    </cfRule>
  </conditionalFormatting>
  <conditionalFormatting sqref="C46:G47">
    <cfRule type="expression" dxfId="556" priority="6">
      <formula>H44="OUI"</formula>
    </cfRule>
  </conditionalFormatting>
  <conditionalFormatting sqref="I1">
    <cfRule type="notContainsBlanks" dxfId="555" priority="8">
      <formula>LEN(TRIM(I1))&gt;0</formula>
    </cfRule>
  </conditionalFormatting>
  <conditionalFormatting sqref="I51:I78">
    <cfRule type="cellIs" dxfId="554" priority="1" operator="equal">
      <formula>"P"</formula>
    </cfRule>
  </conditionalFormatting>
  <conditionalFormatting sqref="I79">
    <cfRule type="expression" dxfId="553" priority="7">
      <formula>$I$79</formula>
    </cfRule>
  </conditionalFormatting>
  <conditionalFormatting sqref="L6">
    <cfRule type="expression" dxfId="552" priority="2">
      <formula>+IF(J6="Nein / Non / No",TRUE())</formula>
    </cfRule>
  </conditionalFormatting>
  <conditionalFormatting sqref="L45">
    <cfRule type="expression" dxfId="551" priority="5">
      <formula>validation</formula>
    </cfRule>
  </conditionalFormatting>
  <conditionalFormatting sqref="Q51">
    <cfRule type="cellIs" dxfId="550" priority="3" operator="equal">
      <formula>"P"</formula>
    </cfRule>
  </conditionalFormatting>
  <dataValidations count="8">
    <dataValidation type="list" showInputMessage="1" showErrorMessage="1" sqref="L1" xr:uid="{A302D0D3-60E6-4C07-B26F-DFA0BF1FBA22}">
      <formula1>langue</formula1>
    </dataValidation>
    <dataValidation type="list" allowBlank="1" showInputMessage="1" showErrorMessage="1" sqref="F6" xr:uid="{046D009D-2A25-42B5-897B-6D2671C9117E}">
      <formula1>IF(dfi="Français",Français,Deutsch)</formula1>
    </dataValidation>
    <dataValidation allowBlank="1" showInputMessage="1" showErrorMessage="1" prompt="Coordonnées officielles_x000a_CH1903+ / NM95" sqref="C9:L9 N9:Q9" xr:uid="{9F6FE03A-574A-4BC6-84A3-581D92E7F576}"/>
    <dataValidation type="whole" operator="greaterThanOrEqual" allowBlank="1" showInputMessage="1" showErrorMessage="1" error="Minimum 3 jours" sqref="L6" xr:uid="{94FE4FAB-BDAB-4AC9-9032-296AB3FD3424}">
      <formula1>3</formula1>
    </dataValidation>
    <dataValidation showInputMessage="1" showErrorMessage="1" error="Une randonnée dure au minimum 4 heures d'engagement dans le terrain" sqref="F12 L3" xr:uid="{FA788914-6D10-4297-9884-80BE42BC2340}"/>
    <dataValidation type="decimal" allowBlank="1" showInputMessage="1" showErrorMessage="1" error="Une randonnée dure au minimum 4 heures d'engagement dans le terrain" sqref="L11" xr:uid="{6F85A3B5-759F-4445-8FA9-2E113BE802B7}">
      <formula1>4</formula1>
      <formula2>12</formula2>
    </dataValidation>
    <dataValidation type="whole" allowBlank="1" showInputMessage="1" showErrorMessage="1" error="Un groupe est composé d'au moins deux clients" sqref="D12" xr:uid="{846D4841-718C-40B8-AB6E-38FA5DD46ECC}">
      <formula1>2</formula1>
      <formula2>50</formula2>
    </dataValidation>
    <dataValidation type="date" operator="greaterThan" allowBlank="1" showErrorMessage="1" sqref="D6" xr:uid="{9953C7E6-31B5-4D13-902D-44BD73F9E555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F6331C-9F59-49E3-BD59-4CB8838687A2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BB92C3CA-AEF4-4989-95C3-5D2F75AC6440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2BBAF-35B1-452D-B537-712A71EA040C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70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VAbsJ+C9qZAJughScTI/TXEBciFdmgdcf2Tg+axj+HaST02gOo+PiF7jvlrxuIWj8VExaVk/GO6uWiK+m4cL9g==" saltValue="ToAS1e5vcbbgRLx9HGRFj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3" priority="4">
      <formula>LEN(TRIM(C40))&gt;0</formula>
    </cfRule>
  </conditionalFormatting>
  <conditionalFormatting sqref="C46:G47">
    <cfRule type="expression" dxfId="52" priority="6">
      <formula>H44="OUI"</formula>
    </cfRule>
  </conditionalFormatting>
  <conditionalFormatting sqref="I1">
    <cfRule type="notContainsBlanks" dxfId="51" priority="8">
      <formula>LEN(TRIM(I1))&gt;0</formula>
    </cfRule>
  </conditionalFormatting>
  <conditionalFormatting sqref="I51:I78">
    <cfRule type="cellIs" dxfId="50" priority="1" operator="equal">
      <formula>"P"</formula>
    </cfRule>
  </conditionalFormatting>
  <conditionalFormatting sqref="I79">
    <cfRule type="expression" dxfId="49" priority="7">
      <formula>$I$79</formula>
    </cfRule>
  </conditionalFormatting>
  <conditionalFormatting sqref="L6">
    <cfRule type="expression" dxfId="48" priority="2">
      <formula>+IF(J6="Nein / Non / No",TRUE())</formula>
    </cfRule>
  </conditionalFormatting>
  <conditionalFormatting sqref="L45">
    <cfRule type="expression" dxfId="47" priority="5">
      <formula>validation</formula>
    </cfRule>
  </conditionalFormatting>
  <conditionalFormatting sqref="Q51">
    <cfRule type="cellIs" dxfId="46" priority="3" operator="equal">
      <formula>"P"</formula>
    </cfRule>
  </conditionalFormatting>
  <dataValidations count="8">
    <dataValidation type="list" showInputMessage="1" showErrorMessage="1" sqref="L1" xr:uid="{779C4C84-39D2-48DA-831D-8E868F921A7E}">
      <formula1>langue</formula1>
    </dataValidation>
    <dataValidation type="list" allowBlank="1" showInputMessage="1" showErrorMessage="1" sqref="F6" xr:uid="{B3FDD743-3FDE-4F33-8DCA-5DA17272CEA8}">
      <formula1>IF(dfi="Français",Français,Deutsch)</formula1>
    </dataValidation>
    <dataValidation allowBlank="1" showInputMessage="1" showErrorMessage="1" prompt="Coordonnées officielles_x000a_CH1903+ / NM95" sqref="C9:L9 N9:Q9" xr:uid="{DD5379B8-7E5D-48B7-A0CA-E33B722BF4B6}"/>
    <dataValidation type="whole" operator="greaterThanOrEqual" allowBlank="1" showInputMessage="1" showErrorMessage="1" error="Minimum 3 jours" sqref="L6" xr:uid="{0AD51F42-4C14-403F-A211-CB25EBD9A47E}">
      <formula1>3</formula1>
    </dataValidation>
    <dataValidation showInputMessage="1" showErrorMessage="1" error="Une randonnée dure au minimum 4 heures d'engagement dans le terrain" sqref="F12 L3" xr:uid="{89EB3FC2-FC8C-46A3-8D69-D0047CDD890D}"/>
    <dataValidation type="decimal" allowBlank="1" showInputMessage="1" showErrorMessage="1" error="Une randonnée dure au minimum 4 heures d'engagement dans le terrain" sqref="L11" xr:uid="{09ECEB9E-3B80-4790-8288-11AB809CE8F8}">
      <formula1>4</formula1>
      <formula2>12</formula2>
    </dataValidation>
    <dataValidation type="whole" allowBlank="1" showInputMessage="1" showErrorMessage="1" error="Un groupe est composé d'au moins deux clients" sqref="D12" xr:uid="{D96599C3-BFA9-4BBB-9EE7-694326F81201}">
      <formula1>2</formula1>
      <formula2>50</formula2>
    </dataValidation>
    <dataValidation type="date" operator="greaterThan" allowBlank="1" showErrorMessage="1" sqref="D6" xr:uid="{FEF96171-4AE1-4299-8B79-80DC121F8202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72AEA38-4663-40C9-9380-F1215908FC13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EFEA7ABB-AAFF-4D1C-A4FE-9C0A4DF68F4F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7D59-D256-4838-A9D3-F699C941D45A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71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oJc591cHOKl3mqgNiryq8gqm4X7yKSz1Qp7aGeWCQC+d/MQKwpA/8oqqLzl8WassgAN6B/WRYcrwvTGGBniW+w==" saltValue="uwNvk25WW/v/8wAwFVQlyg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45" priority="4">
      <formula>LEN(TRIM(C40))&gt;0</formula>
    </cfRule>
  </conditionalFormatting>
  <conditionalFormatting sqref="C46:G47">
    <cfRule type="expression" dxfId="44" priority="6">
      <formula>H44="OUI"</formula>
    </cfRule>
  </conditionalFormatting>
  <conditionalFormatting sqref="I1">
    <cfRule type="notContainsBlanks" dxfId="43" priority="8">
      <formula>LEN(TRIM(I1))&gt;0</formula>
    </cfRule>
  </conditionalFormatting>
  <conditionalFormatting sqref="I51:I78">
    <cfRule type="cellIs" dxfId="42" priority="1" operator="equal">
      <formula>"P"</formula>
    </cfRule>
  </conditionalFormatting>
  <conditionalFormatting sqref="I79">
    <cfRule type="expression" dxfId="41" priority="7">
      <formula>$I$79</formula>
    </cfRule>
  </conditionalFormatting>
  <conditionalFormatting sqref="L6">
    <cfRule type="expression" dxfId="40" priority="2">
      <formula>+IF(J6="Nein / Non / No",TRUE())</formula>
    </cfRule>
  </conditionalFormatting>
  <conditionalFormatting sqref="L45">
    <cfRule type="expression" dxfId="39" priority="5">
      <formula>validation</formula>
    </cfRule>
  </conditionalFormatting>
  <conditionalFormatting sqref="Q51">
    <cfRule type="cellIs" dxfId="38" priority="3" operator="equal">
      <formula>"P"</formula>
    </cfRule>
  </conditionalFormatting>
  <dataValidations count="8">
    <dataValidation type="date" operator="greaterThan" allowBlank="1" showErrorMessage="1" sqref="D6" xr:uid="{2A728E84-825A-4044-88C6-27020EC657EA}">
      <formula1>44562</formula1>
    </dataValidation>
    <dataValidation type="whole" allowBlank="1" showInputMessage="1" showErrorMessage="1" error="Un groupe est composé d'au moins deux clients" sqref="D12" xr:uid="{41A6F6DC-CB79-4BDA-AA37-2BC6A11B054A}">
      <formula1>2</formula1>
      <formula2>50</formula2>
    </dataValidation>
    <dataValidation type="decimal" allowBlank="1" showInputMessage="1" showErrorMessage="1" error="Une randonnée dure au minimum 4 heures d'engagement dans le terrain" sqref="L11" xr:uid="{DF4433E1-384B-478D-B707-83A4C221C1FD}">
      <formula1>4</formula1>
      <formula2>12</formula2>
    </dataValidation>
    <dataValidation showInputMessage="1" showErrorMessage="1" error="Une randonnée dure au minimum 4 heures d'engagement dans le terrain" sqref="F12 L3" xr:uid="{FA237390-EA45-4BB4-A57D-A52608ED3F69}"/>
    <dataValidation type="whole" operator="greaterThanOrEqual" allowBlank="1" showInputMessage="1" showErrorMessage="1" error="Minimum 3 jours" sqref="L6" xr:uid="{CAAD05F6-E15D-40B6-A5F0-17CC0C8B3AD1}">
      <formula1>3</formula1>
    </dataValidation>
    <dataValidation allowBlank="1" showInputMessage="1" showErrorMessage="1" prompt="Coordonnées officielles_x000a_CH1903+ / NM95" sqref="C9:L9 N9:Q9" xr:uid="{66023231-18D8-4C95-8947-8FB072A0DC90}"/>
    <dataValidation type="list" allowBlank="1" showInputMessage="1" showErrorMessage="1" sqref="F6" xr:uid="{ABD8DBE8-8A3E-4D68-8623-0CE4F440B3D1}">
      <formula1>IF(dfi="Français",Français,Deutsch)</formula1>
    </dataValidation>
    <dataValidation type="list" showInputMessage="1" showErrorMessage="1" sqref="L1" xr:uid="{38B5172C-E25A-4C07-8FB6-91BCF2616ABB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394F8E8-B93C-4048-AED7-698319DF523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AAB60CC7-3D4F-4898-9118-463ACD38E9D1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FE5C2-4745-4DFD-9B86-AC3F703358E2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72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  <c r="S11" s="2">
        <v>1</v>
      </c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EGo52pJxD8L32VnxfKSCh+KvR7+k+uVW6gWiVojVv0GkDA05mXXEzxrn2/PdhDjmd+PeuH36NBTMQVmBYLRfzw==" saltValue="voQCnVM+q2tITLncZmxKU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37" priority="4">
      <formula>LEN(TRIM(C40))&gt;0</formula>
    </cfRule>
  </conditionalFormatting>
  <conditionalFormatting sqref="C46:G47">
    <cfRule type="expression" dxfId="36" priority="6">
      <formula>H44="OUI"</formula>
    </cfRule>
  </conditionalFormatting>
  <conditionalFormatting sqref="I1">
    <cfRule type="notContainsBlanks" dxfId="35" priority="8">
      <formula>LEN(TRIM(I1))&gt;0</formula>
    </cfRule>
  </conditionalFormatting>
  <conditionalFormatting sqref="I51:I78">
    <cfRule type="cellIs" dxfId="34" priority="1" operator="equal">
      <formula>"P"</formula>
    </cfRule>
  </conditionalFormatting>
  <conditionalFormatting sqref="I79">
    <cfRule type="expression" dxfId="33" priority="7">
      <formula>$I$79</formula>
    </cfRule>
  </conditionalFormatting>
  <conditionalFormatting sqref="L6">
    <cfRule type="expression" dxfId="32" priority="2">
      <formula>+IF(J6="Nein / Non / No",TRUE())</formula>
    </cfRule>
  </conditionalFormatting>
  <conditionalFormatting sqref="L45">
    <cfRule type="expression" dxfId="31" priority="5">
      <formula>validation</formula>
    </cfRule>
  </conditionalFormatting>
  <conditionalFormatting sqref="Q51">
    <cfRule type="cellIs" dxfId="30" priority="3" operator="equal">
      <formula>"P"</formula>
    </cfRule>
  </conditionalFormatting>
  <dataValidations count="8">
    <dataValidation type="list" showInputMessage="1" showErrorMessage="1" sqref="L1" xr:uid="{9DA983C5-EF5F-4C43-94C6-4EB443C1275C}">
      <formula1>langue</formula1>
    </dataValidation>
    <dataValidation type="list" allowBlank="1" showInputMessage="1" showErrorMessage="1" sqref="F6" xr:uid="{92F05DC0-4128-4D13-988A-19FC986D2503}">
      <formula1>IF(dfi="Français",Français,Deutsch)</formula1>
    </dataValidation>
    <dataValidation allowBlank="1" showInputMessage="1" showErrorMessage="1" prompt="Coordonnées officielles_x000a_CH1903+ / NM95" sqref="C9:L9 N9:Q9" xr:uid="{868D1C83-BEFE-4F9F-8F8B-5142ECFFED26}"/>
    <dataValidation type="whole" operator="greaterThanOrEqual" allowBlank="1" showInputMessage="1" showErrorMessage="1" error="Minimum 3 jours" sqref="L6" xr:uid="{DEA5DA4E-95AB-4AF9-AC8B-DFDC9923CBB6}">
      <formula1>3</formula1>
    </dataValidation>
    <dataValidation showInputMessage="1" showErrorMessage="1" error="Une randonnée dure au minimum 4 heures d'engagement dans le terrain" sqref="F12 L3" xr:uid="{D4DC85AF-8B7C-48E1-952A-9ACC619A7D04}"/>
    <dataValidation type="decimal" allowBlank="1" showInputMessage="1" showErrorMessage="1" error="Une randonnée dure au minimum 4 heures d'engagement dans le terrain" sqref="L11" xr:uid="{37C3AF7D-63FC-4F99-81A5-954F30A3946E}">
      <formula1>4</formula1>
      <formula2>12</formula2>
    </dataValidation>
    <dataValidation type="whole" allowBlank="1" showInputMessage="1" showErrorMessage="1" error="Un groupe est composé d'au moins deux clients" sqref="D12" xr:uid="{C739B2FF-F47F-4F22-A9AF-74B5915A4737}">
      <formula1>2</formula1>
      <formula2>50</formula2>
    </dataValidation>
    <dataValidation type="date" operator="greaterThan" allowBlank="1" showErrorMessage="1" sqref="D6" xr:uid="{4CC39090-8215-403B-80C7-39DE004D4268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4DBCE07-9F05-46A2-B834-353BDE98443E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0DBC3F77-787F-470A-AAB6-C48D0FFC5442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7DB8A-2E5E-4EF6-B903-4C7B8FBE81FB}">
  <sheetPr>
    <pageSetUpPr fitToPage="1"/>
  </sheetPr>
  <dimension ref="B1:S274"/>
  <sheetViews>
    <sheetView showGridLines="0" zoomScale="55" zoomScaleNormal="55" workbookViewId="0">
      <selection activeCell="L1" sqref="L1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73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59DVEnAF6d/1VuVubxNZsNDNWOUNClGlX4NZwlzaBCpKEJrPtDkk928lBx4uUgkYl5Ztyq8VyTfhDNvXpjHBwg==" saltValue="p4Bc21cZtbMaj4jH3vTzY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9" priority="4">
      <formula>LEN(TRIM(C40))&gt;0</formula>
    </cfRule>
  </conditionalFormatting>
  <conditionalFormatting sqref="C46:G47">
    <cfRule type="expression" dxfId="28" priority="6">
      <formula>H44="OUI"</formula>
    </cfRule>
  </conditionalFormatting>
  <conditionalFormatting sqref="I1">
    <cfRule type="notContainsBlanks" dxfId="27" priority="8">
      <formula>LEN(TRIM(I1))&gt;0</formula>
    </cfRule>
  </conditionalFormatting>
  <conditionalFormatting sqref="I51:I78">
    <cfRule type="cellIs" dxfId="26" priority="1" operator="equal">
      <formula>"P"</formula>
    </cfRule>
  </conditionalFormatting>
  <conditionalFormatting sqref="I79">
    <cfRule type="expression" dxfId="25" priority="7">
      <formula>$I$79</formula>
    </cfRule>
  </conditionalFormatting>
  <conditionalFormatting sqref="L6">
    <cfRule type="expression" dxfId="24" priority="2">
      <formula>+IF(J6="Nein / Non / No",TRUE())</formula>
    </cfRule>
  </conditionalFormatting>
  <conditionalFormatting sqref="L45">
    <cfRule type="expression" dxfId="23" priority="5">
      <formula>validation</formula>
    </cfRule>
  </conditionalFormatting>
  <conditionalFormatting sqref="Q51">
    <cfRule type="cellIs" dxfId="22" priority="3" operator="equal">
      <formula>"P"</formula>
    </cfRule>
  </conditionalFormatting>
  <dataValidations count="8">
    <dataValidation type="date" operator="greaterThan" allowBlank="1" showErrorMessage="1" sqref="D6" xr:uid="{F09D086A-2C1B-429F-AF90-95CA81ADB6AE}">
      <formula1>44562</formula1>
    </dataValidation>
    <dataValidation type="whole" allowBlank="1" showInputMessage="1" showErrorMessage="1" error="Un groupe est composé d'au moins deux clients" sqref="D12" xr:uid="{69E45E4C-4A36-41DC-9155-C52E8FEEE469}">
      <formula1>2</formula1>
      <formula2>50</formula2>
    </dataValidation>
    <dataValidation type="decimal" allowBlank="1" showInputMessage="1" showErrorMessage="1" error="Une randonnée dure au minimum 4 heures d'engagement dans le terrain" sqref="L11" xr:uid="{EAD70868-ABD6-4B42-AB21-9BFC6178C78D}">
      <formula1>4</formula1>
      <formula2>12</formula2>
    </dataValidation>
    <dataValidation showInputMessage="1" showErrorMessage="1" error="Une randonnée dure au minimum 4 heures d'engagement dans le terrain" sqref="F12 L3" xr:uid="{6D4C444B-213E-484D-ADF4-EB883469EF8B}"/>
    <dataValidation type="whole" operator="greaterThanOrEqual" allowBlank="1" showInputMessage="1" showErrorMessage="1" error="Minimum 3 jours" sqref="L6" xr:uid="{A995059F-B1FE-496A-AAE3-FD1674A900C3}">
      <formula1>3</formula1>
    </dataValidation>
    <dataValidation allowBlank="1" showInputMessage="1" showErrorMessage="1" prompt="Coordonnées officielles_x000a_CH1903+ / NM95" sqref="C9:L9 N9:Q9" xr:uid="{44B10E02-634A-403E-9BDF-7A8326343876}"/>
    <dataValidation type="list" allowBlank="1" showInputMessage="1" showErrorMessage="1" sqref="F6" xr:uid="{7F7342AC-01A7-4AC3-99B0-3C6ADA44B5BD}">
      <formula1>IF(dfi="Français",Français,Deutsch)</formula1>
    </dataValidation>
    <dataValidation type="list" showInputMessage="1" showErrorMessage="1" sqref="L1" xr:uid="{054E8A12-25B8-426D-A997-6421F6873F19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D3FE7C0-BA67-4862-AF26-931FF6BFA82C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6E22D8A1-1BCC-438B-80EE-E36C683C76D5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9902A-9ABA-4E5E-BEF9-2DD4A82A73D6}">
  <sheetPr>
    <pageSetUpPr fitToPage="1"/>
  </sheetPr>
  <dimension ref="B1:S274"/>
  <sheetViews>
    <sheetView showGridLines="0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74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aQUchAZZsQq2/Cd3Wpi0oyx2P9Ha4sERGHtfvJ4Uw/WhE7cp70FEtQfNIWbLCg7BzHzYB3mY1DyYD1Q9TxEgOQ==" saltValue="wDPDanDxr5XWhyQhTlLoLQ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21" priority="4">
      <formula>LEN(TRIM(C40))&gt;0</formula>
    </cfRule>
  </conditionalFormatting>
  <conditionalFormatting sqref="C46:G47">
    <cfRule type="expression" dxfId="20" priority="6">
      <formula>H44="OUI"</formula>
    </cfRule>
  </conditionalFormatting>
  <conditionalFormatting sqref="I1">
    <cfRule type="notContainsBlanks" dxfId="19" priority="8">
      <formula>LEN(TRIM(I1))&gt;0</formula>
    </cfRule>
  </conditionalFormatting>
  <conditionalFormatting sqref="I51:I78">
    <cfRule type="cellIs" dxfId="18" priority="1" operator="equal">
      <formula>"P"</formula>
    </cfRule>
  </conditionalFormatting>
  <conditionalFormatting sqref="I79">
    <cfRule type="expression" dxfId="17" priority="7">
      <formula>$I$79</formula>
    </cfRule>
  </conditionalFormatting>
  <conditionalFormatting sqref="L6">
    <cfRule type="expression" dxfId="16" priority="2">
      <formula>+IF(J6="Nein / Non / No",TRUE())</formula>
    </cfRule>
  </conditionalFormatting>
  <conditionalFormatting sqref="L45">
    <cfRule type="expression" dxfId="15" priority="5">
      <formula>validation</formula>
    </cfRule>
  </conditionalFormatting>
  <conditionalFormatting sqref="Q51">
    <cfRule type="cellIs" dxfId="14" priority="3" operator="equal">
      <formula>"P"</formula>
    </cfRule>
  </conditionalFormatting>
  <dataValidations count="8">
    <dataValidation type="date" operator="greaterThan" allowBlank="1" showErrorMessage="1" sqref="D6" xr:uid="{DF48F060-AAD2-4363-B5AD-B5DFCA3D855C}">
      <formula1>44562</formula1>
    </dataValidation>
    <dataValidation type="whole" allowBlank="1" showInputMessage="1" showErrorMessage="1" error="Un groupe est composé d'au moins deux clients" sqref="D12" xr:uid="{2BD3C194-6761-4DD5-AE7A-63F35BB02502}">
      <formula1>2</formula1>
      <formula2>50</formula2>
    </dataValidation>
    <dataValidation type="decimal" allowBlank="1" showInputMessage="1" showErrorMessage="1" error="Une randonnée dure au minimum 4 heures d'engagement dans le terrain" sqref="L11" xr:uid="{F306E357-EF58-4C6B-853F-D48B4C05A122}">
      <formula1>4</formula1>
      <formula2>12</formula2>
    </dataValidation>
    <dataValidation showInputMessage="1" showErrorMessage="1" error="Une randonnée dure au minimum 4 heures d'engagement dans le terrain" sqref="F12 L3" xr:uid="{45B07D90-2487-4B55-9CE4-D6884B664600}"/>
    <dataValidation type="whole" operator="greaterThanOrEqual" allowBlank="1" showInputMessage="1" showErrorMessage="1" error="Minimum 3 jours" sqref="L6" xr:uid="{8FD4D466-12AD-401B-A5C6-706B0E105B8C}">
      <formula1>3</formula1>
    </dataValidation>
    <dataValidation allowBlank="1" showInputMessage="1" showErrorMessage="1" prompt="Coordonnées officielles_x000a_CH1903+ / NM95" sqref="C9:L9 N9:Q9" xr:uid="{6ABB06F5-2DAF-4BA2-B6D0-8A3E989FA974}"/>
    <dataValidation type="list" allowBlank="1" showInputMessage="1" showErrorMessage="1" sqref="F6" xr:uid="{9B616DF8-96C0-4BEB-BE5F-842D10B98398}">
      <formula1>IF(dfi="Français",Français,Deutsch)</formula1>
    </dataValidation>
    <dataValidation type="list" showInputMessage="1" showErrorMessage="1" sqref="L1" xr:uid="{ABE7EF74-7C75-495C-9E2D-4317E9799122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4F54B96-9653-4F10-9068-8FCC62FB4CED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9ECAD038-9305-4136-8546-D2235F18696E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429F1-3FF2-44C2-AAF7-C8320FF1A374}">
  <sheetPr>
    <pageSetUpPr fitToPage="1"/>
  </sheetPr>
  <dimension ref="B1:S274"/>
  <sheetViews>
    <sheetView showGridLines="0" zoomScale="85" zoomScaleNormal="85" workbookViewId="0">
      <selection activeCell="J6" sqref="J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déroulante'!$D$37,ligne_trad,0),MATCH(dfi,langue,0)))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75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70nzr9Kb1t6HKjC3uuChQqbbbIKe7i/dyMEtfArWYOsrsbUz3GfTy0a83MbS1GO/ayrEi5MaL1WwvjFUpWjqfQ==" saltValue="zek/s1NmiaHtTxjy869vPQ==" spinCount="100000" sheet="1" selectLockedCells="1"/>
  <mergeCells count="80"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  <mergeCell ref="D18:F18"/>
    <mergeCell ref="H18:J18"/>
    <mergeCell ref="C20:L20"/>
    <mergeCell ref="C31:L31"/>
    <mergeCell ref="D33:F33"/>
    <mergeCell ref="H33:K33"/>
    <mergeCell ref="C38:L38"/>
    <mergeCell ref="C40:J40"/>
    <mergeCell ref="C42:L42"/>
    <mergeCell ref="C49:L49"/>
    <mergeCell ref="C51:E51"/>
    <mergeCell ref="F51:H51"/>
    <mergeCell ref="C52:E52"/>
    <mergeCell ref="F52:H52"/>
    <mergeCell ref="C53:E53"/>
    <mergeCell ref="F53:H53"/>
    <mergeCell ref="C54:E54"/>
    <mergeCell ref="F54:H54"/>
    <mergeCell ref="C55:E55"/>
    <mergeCell ref="F55:H55"/>
    <mergeCell ref="C56:E56"/>
    <mergeCell ref="F56:H56"/>
    <mergeCell ref="C57:E57"/>
    <mergeCell ref="F57:H57"/>
    <mergeCell ref="C58:E58"/>
    <mergeCell ref="F58:H58"/>
    <mergeCell ref="C59:E59"/>
    <mergeCell ref="F59:H59"/>
    <mergeCell ref="C60:E60"/>
    <mergeCell ref="F60:H60"/>
    <mergeCell ref="C61:E61"/>
    <mergeCell ref="F61:H61"/>
    <mergeCell ref="C62:E62"/>
    <mergeCell ref="F62:H62"/>
    <mergeCell ref="C63:E63"/>
    <mergeCell ref="F63:H63"/>
    <mergeCell ref="C64:E64"/>
    <mergeCell ref="F64:H64"/>
    <mergeCell ref="C65:E65"/>
    <mergeCell ref="F65:H65"/>
    <mergeCell ref="C66:E66"/>
    <mergeCell ref="F66:H6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74:E74"/>
    <mergeCell ref="F74:H74"/>
    <mergeCell ref="C75:E75"/>
    <mergeCell ref="F75:H75"/>
    <mergeCell ref="C76:E76"/>
    <mergeCell ref="F76:H76"/>
    <mergeCell ref="C77:E77"/>
    <mergeCell ref="F77:H77"/>
    <mergeCell ref="C78:E78"/>
    <mergeCell ref="F78:H78"/>
    <mergeCell ref="C79:E79"/>
    <mergeCell ref="F79:H79"/>
  </mergeCells>
  <conditionalFormatting sqref="C40">
    <cfRule type="notContainsBlanks" dxfId="13" priority="4">
      <formula>LEN(TRIM(C40))&gt;0</formula>
    </cfRule>
  </conditionalFormatting>
  <conditionalFormatting sqref="C46:G47">
    <cfRule type="expression" dxfId="12" priority="6">
      <formula>H44="OUI"</formula>
    </cfRule>
  </conditionalFormatting>
  <conditionalFormatting sqref="I1">
    <cfRule type="notContainsBlanks" dxfId="11" priority="8">
      <formula>LEN(TRIM(I1))&gt;0</formula>
    </cfRule>
  </conditionalFormatting>
  <conditionalFormatting sqref="I51:I78">
    <cfRule type="cellIs" dxfId="10" priority="1" operator="equal">
      <formula>"P"</formula>
    </cfRule>
  </conditionalFormatting>
  <conditionalFormatting sqref="I79">
    <cfRule type="expression" dxfId="9" priority="7">
      <formula>$I$79</formula>
    </cfRule>
  </conditionalFormatting>
  <conditionalFormatting sqref="L6">
    <cfRule type="expression" dxfId="8" priority="2">
      <formula>+IF(J6="Nein / Non / No",TRUE())</formula>
    </cfRule>
  </conditionalFormatting>
  <conditionalFormatting sqref="L45">
    <cfRule type="expression" dxfId="7" priority="5">
      <formula>validation</formula>
    </cfRule>
  </conditionalFormatting>
  <conditionalFormatting sqref="Q51">
    <cfRule type="cellIs" dxfId="6" priority="3" operator="equal">
      <formula>"P"</formula>
    </cfRule>
  </conditionalFormatting>
  <dataValidations count="8">
    <dataValidation type="list" showInputMessage="1" showErrorMessage="1" sqref="L1" xr:uid="{CD64A61D-0563-4165-85E9-BE8E10577CEB}">
      <formula1>langue</formula1>
    </dataValidation>
    <dataValidation type="list" allowBlank="1" showInputMessage="1" showErrorMessage="1" sqref="F6" xr:uid="{59960079-C304-485A-B30D-D96A4784E72F}">
      <formula1>IF(dfi="Français",Français,Deutsch)</formula1>
    </dataValidation>
    <dataValidation allowBlank="1" showInputMessage="1" showErrorMessage="1" prompt="Coordonnées officielles_x000a_CH1903+ / NM95" sqref="C9:L9 N9:Q9" xr:uid="{6838B09F-D77F-48F5-B09B-0C6B37520D26}"/>
    <dataValidation type="whole" operator="greaterThanOrEqual" allowBlank="1" showInputMessage="1" showErrorMessage="1" error="Minimum 3 jours" sqref="L6" xr:uid="{67369CE9-2383-46E7-9774-37C45035BA6C}">
      <formula1>3</formula1>
    </dataValidation>
    <dataValidation showInputMessage="1" showErrorMessage="1" error="Une randonnée dure au minimum 4 heures d'engagement dans le terrain" sqref="F12 L3" xr:uid="{9D773DE7-A66E-469B-9136-963D4967756D}"/>
    <dataValidation type="decimal" allowBlank="1" showInputMessage="1" showErrorMessage="1" error="Une randonnée dure au minimum 4 heures d'engagement dans le terrain" sqref="L11" xr:uid="{45029BE3-1366-4D44-872F-64B159B670A4}">
      <formula1>4</formula1>
      <formula2>12</formula2>
    </dataValidation>
    <dataValidation type="whole" allowBlank="1" showInputMessage="1" showErrorMessage="1" error="Un groupe est composé d'au moins deux clients" sqref="D12" xr:uid="{762E00D6-A589-4475-8BF2-C3ED84B5AAD1}">
      <formula1>2</formula1>
      <formula2>50</formula2>
    </dataValidation>
    <dataValidation type="date" operator="greaterThan" allowBlank="1" showErrorMessage="1" sqref="D6" xr:uid="{3609B62A-9384-4E31-BB73-FB1E69C774FC}">
      <formula1>44562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354B704-0E5B-46A5-8C29-5B8CEFC90774}">
          <x14:formula1>
            <xm:f>IF(OR($F$6="Randonnée T1 à T3",$F$6="Wanderung T1 bis T3"),'Liste déroulante'!$A$13:$A$15,'Liste déroulante'!$A$18:$A$20)</xm:f>
          </x14:formula1>
          <xm:sqref>J11</xm:sqref>
        </x14:dataValidation>
        <x14:dataValidation type="list" allowBlank="1" showInputMessage="1" showErrorMessage="1" xr:uid="{C4667EB7-CE3F-4DA0-AC01-6174D7F2D5E5}">
          <x14:formula1>
            <xm:f>'Liste déroulante'!$A$8:$A$9</xm:f>
          </x14:formula1>
          <xm:sqref>H6 J6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610B-76AD-4D7A-A338-E82E8C0C6513}">
  <sheetPr codeName="Feuil2"/>
  <dimension ref="A2:AP82"/>
  <sheetViews>
    <sheetView showGridLines="0" workbookViewId="0">
      <pane ySplit="5970" topLeftCell="A7" activePane="bottomLeft"/>
      <selection activeCell="AI1" sqref="AI1:AR1048576"/>
      <selection pane="bottomLeft" activeCell="A36" sqref="A36"/>
    </sheetView>
  </sheetViews>
  <sheetFormatPr baseColWidth="10" defaultColWidth="11.42578125" defaultRowHeight="15"/>
  <cols>
    <col min="1" max="1" width="13.7109375" customWidth="1"/>
    <col min="2" max="2" width="24.28515625" customWidth="1"/>
    <col min="3" max="3" width="27.42578125" customWidth="1"/>
    <col min="4" max="4" width="15.85546875" style="9" customWidth="1"/>
    <col min="5" max="5" width="26.28515625" customWidth="1"/>
    <col min="6" max="6" width="16.42578125" customWidth="1"/>
    <col min="7" max="7" width="15.5703125" customWidth="1"/>
    <col min="8" max="8" width="14.85546875" style="10" customWidth="1"/>
    <col min="9" max="9" width="31" customWidth="1"/>
    <col min="10" max="10" width="28.42578125" customWidth="1"/>
    <col min="11" max="11" width="39.28515625" customWidth="1"/>
    <col min="12" max="12" width="36.42578125" customWidth="1"/>
    <col min="13" max="13" width="40.7109375" customWidth="1"/>
    <col min="14" max="14" width="38.5703125" customWidth="1"/>
    <col min="15" max="15" width="17.85546875" customWidth="1"/>
    <col min="16" max="21" width="15" customWidth="1"/>
    <col min="22" max="22" width="30.7109375" customWidth="1"/>
    <col min="23" max="23" width="25.42578125" customWidth="1"/>
    <col min="24" max="24" width="26.5703125" customWidth="1"/>
    <col min="25" max="25" width="31.28515625" customWidth="1"/>
    <col min="26" max="26" width="34.42578125" customWidth="1"/>
    <col min="27" max="27" width="22.42578125" bestFit="1" customWidth="1"/>
    <col min="28" max="28" width="22" customWidth="1"/>
    <col min="29" max="29" width="28.28515625" customWidth="1"/>
    <col min="30" max="30" width="15.85546875" customWidth="1"/>
    <col min="31" max="31" width="6.7109375" customWidth="1"/>
    <col min="35" max="42" width="11.42578125" hidden="1" customWidth="1"/>
    <col min="43" max="44" width="0" hidden="1" customWidth="1"/>
  </cols>
  <sheetData>
    <row r="2" spans="1:42" ht="15.75" thickBot="1"/>
    <row r="3" spans="1:42" s="1" customFormat="1" ht="168.75" customHeight="1" thickTop="1">
      <c r="A3" s="16"/>
      <c r="B3" s="20"/>
      <c r="C3" s="20"/>
      <c r="D3" s="18"/>
      <c r="E3" s="149" t="str">
        <f>+INDEX(Traduction, MATCH('Liste déroulante'!D65,ligne_trad,0),MATCH(dfi,langue,0))</f>
        <v>Récapitulatif expérience professionnelle</v>
      </c>
      <c r="F3" s="149"/>
      <c r="G3" s="149"/>
      <c r="H3" s="149"/>
      <c r="I3" s="17"/>
      <c r="J3" s="19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32"/>
    </row>
    <row r="4" spans="1:42" ht="9" customHeight="1"/>
    <row r="5" spans="1:42" hidden="1">
      <c r="A5" t="s">
        <v>9</v>
      </c>
      <c r="B5" t="s">
        <v>9</v>
      </c>
      <c r="C5" t="s">
        <v>9</v>
      </c>
      <c r="D5" s="9" t="s">
        <v>9</v>
      </c>
      <c r="E5" t="s">
        <v>9</v>
      </c>
      <c r="F5" t="s">
        <v>9</v>
      </c>
      <c r="G5" t="s">
        <v>9</v>
      </c>
      <c r="H5" s="10" t="s">
        <v>9</v>
      </c>
      <c r="I5" t="s">
        <v>9</v>
      </c>
      <c r="J5" t="s">
        <v>9</v>
      </c>
      <c r="K5" t="s">
        <v>9</v>
      </c>
      <c r="L5" t="s">
        <v>9</v>
      </c>
      <c r="M5" t="s">
        <v>9</v>
      </c>
      <c r="N5" t="s">
        <v>9</v>
      </c>
      <c r="O5" t="s">
        <v>9</v>
      </c>
      <c r="P5" t="s">
        <v>9</v>
      </c>
      <c r="Q5" t="s">
        <v>9</v>
      </c>
      <c r="R5" t="s">
        <v>9</v>
      </c>
      <c r="S5" t="s">
        <v>9</v>
      </c>
      <c r="T5" t="s">
        <v>9</v>
      </c>
      <c r="U5" t="s">
        <v>9</v>
      </c>
      <c r="W5" t="s">
        <v>9</v>
      </c>
      <c r="X5" t="s">
        <v>9</v>
      </c>
      <c r="Y5" t="s">
        <v>9</v>
      </c>
      <c r="Z5" t="s">
        <v>9</v>
      </c>
      <c r="AA5" t="s">
        <v>9</v>
      </c>
      <c r="AB5" t="s">
        <v>9</v>
      </c>
      <c r="AC5" t="s">
        <v>9</v>
      </c>
      <c r="AD5" t="s">
        <v>9</v>
      </c>
    </row>
    <row r="6" spans="1:42" s="79" customFormat="1" ht="75" customHeight="1">
      <c r="A6" s="88" t="str">
        <f>+'73'!K3</f>
        <v>No de la randonnée</v>
      </c>
      <c r="B6" s="89" t="str">
        <f>+'73'!C51</f>
        <v>Nom candidat (e)</v>
      </c>
      <c r="C6" s="89" t="str">
        <f>+'73'!C52</f>
        <v>Prénom  candidat (e)</v>
      </c>
      <c r="D6" s="88" t="str">
        <f>+'73'!C53</f>
        <v>Date de la randonnée</v>
      </c>
      <c r="E6" s="89" t="str">
        <f>+'73'!C54</f>
        <v>Type de randonnée</v>
      </c>
      <c r="F6" s="88" t="str">
        <f>+'73'!C55</f>
        <v>Est-ce une randonnée de stage ?</v>
      </c>
      <c r="G6" s="89" t="str">
        <f>+'73'!C56</f>
        <v>Est-ce un Trek ?</v>
      </c>
      <c r="H6" s="88" t="str">
        <f>+'73'!C57</f>
        <v>Nombre de jours</v>
      </c>
      <c r="I6" s="88" t="str">
        <f>+'73'!C58</f>
        <v>Description de la randonnée</v>
      </c>
      <c r="J6" s="88" t="str">
        <f>+'73'!C59</f>
        <v xml:space="preserve">Coordonnée du point de départ </v>
      </c>
      <c r="K6" s="88" t="str">
        <f>+'73'!C60</f>
        <v>Coordonnée intermédiaire aller</v>
      </c>
      <c r="L6" s="88" t="str">
        <f>+'73'!C61</f>
        <v>Coordonnée point culminant</v>
      </c>
      <c r="M6" s="88" t="str">
        <f>+'73'!C62</f>
        <v>Coordonnée intermédiaire retour</v>
      </c>
      <c r="N6" s="88" t="str">
        <f>+'73'!C63</f>
        <v>Coordonnée du point d'arrivée</v>
      </c>
      <c r="O6" s="88" t="str">
        <f>+'73'!C64</f>
        <v>Distance en km</v>
      </c>
      <c r="P6" s="88" t="str">
        <f>+'73'!C65</f>
        <v>Dénivelés positifs</v>
      </c>
      <c r="Q6" s="88" t="str">
        <f>+'73'!C66</f>
        <v>Dénivelés négatifs</v>
      </c>
      <c r="R6" s="88" t="str">
        <f>+'73'!C67</f>
        <v>Difficulté maximale</v>
      </c>
      <c r="S6" s="88" t="str">
        <f>+'73'!C68</f>
        <v>Nombre de clients</v>
      </c>
      <c r="T6" s="88" t="str">
        <f>+'73'!C69</f>
        <v>Durée de la randonnée dans le terrain</v>
      </c>
      <c r="U6" s="88" t="str">
        <f>+'73'!C70</f>
        <v>Rémunération en CHF</v>
      </c>
      <c r="V6" s="88" t="str">
        <f>+'73'!C71</f>
        <v>Organisation</v>
      </c>
      <c r="W6" s="88" t="str">
        <f>+'73'!C72</f>
        <v>Nom du maître de stage</v>
      </c>
      <c r="X6" s="82" t="str">
        <f>+'73'!C73</f>
        <v>Prénom du maître de stage</v>
      </c>
      <c r="Y6" s="88" t="str">
        <f>+'73'!C74</f>
        <v>Adresse</v>
      </c>
      <c r="Z6" s="88" t="str">
        <f>+'73'!C71</f>
        <v>Organisation</v>
      </c>
      <c r="AA6" s="88" t="str">
        <f>+'73'!C76</f>
        <v>NPA</v>
      </c>
      <c r="AB6" s="88" t="str">
        <f>+'73'!C77</f>
        <v>Numéro de téléphone</v>
      </c>
      <c r="AC6" s="88" t="str">
        <f>+'73'!C78</f>
        <v>Adresse Mail</v>
      </c>
      <c r="AD6" s="83" t="str">
        <f>+'73'!C79</f>
        <v>Formulaire correctement complété ?</v>
      </c>
      <c r="AJ6" s="109" t="s">
        <v>42</v>
      </c>
      <c r="AK6" s="110" t="s">
        <v>1</v>
      </c>
      <c r="AL6" s="110" t="s">
        <v>257</v>
      </c>
      <c r="AM6" s="110" t="s">
        <v>7</v>
      </c>
      <c r="AN6" s="79" t="s">
        <v>259</v>
      </c>
      <c r="AO6" s="79" t="s">
        <v>260</v>
      </c>
      <c r="AP6" s="79" t="s">
        <v>291</v>
      </c>
    </row>
    <row r="7" spans="1:42">
      <c r="A7" s="80">
        <f>+'1'!L3</f>
        <v>1</v>
      </c>
      <c r="B7" s="90">
        <f>+'1'!D3</f>
        <v>0</v>
      </c>
      <c r="C7" s="90">
        <f>+'1'!H3</f>
        <v>0</v>
      </c>
      <c r="D7" s="86">
        <f>+'1'!D6</f>
        <v>0</v>
      </c>
      <c r="E7" s="99">
        <f>+'1'!F6</f>
        <v>0</v>
      </c>
      <c r="F7" s="157">
        <f>+'1'!H6</f>
        <v>0</v>
      </c>
      <c r="G7" s="157">
        <f>+'1'!J6</f>
        <v>0</v>
      </c>
      <c r="H7" s="80">
        <f>+'1'!L6</f>
        <v>0</v>
      </c>
      <c r="I7" s="102">
        <f>+'1'!D7</f>
        <v>0</v>
      </c>
      <c r="J7" s="90">
        <f>+'1'!D10</f>
        <v>0</v>
      </c>
      <c r="K7" s="90">
        <f>+'1'!F10</f>
        <v>0</v>
      </c>
      <c r="L7" s="90">
        <f>+'1'!H10</f>
        <v>0</v>
      </c>
      <c r="M7" s="90">
        <f>+'1'!J10</f>
        <v>0</v>
      </c>
      <c r="N7" s="90">
        <f>+'1'!L10</f>
        <v>0</v>
      </c>
      <c r="O7" s="80">
        <f>+'1'!D11</f>
        <v>0</v>
      </c>
      <c r="P7" s="80">
        <f>+'1'!F11</f>
        <v>0</v>
      </c>
      <c r="Q7" s="80">
        <f>+'1'!H11</f>
        <v>0</v>
      </c>
      <c r="R7" s="80">
        <f>+'1'!J11</f>
        <v>0</v>
      </c>
      <c r="S7" s="80">
        <f>+'1'!D12</f>
        <v>0</v>
      </c>
      <c r="T7" s="80">
        <f>+'1'!L11</f>
        <v>0</v>
      </c>
      <c r="U7" s="80">
        <f>+'1'!F12</f>
        <v>0</v>
      </c>
      <c r="V7" s="58">
        <f>+'1'!D15</f>
        <v>0</v>
      </c>
      <c r="W7" s="90">
        <f>+'1'!D16</f>
        <v>0</v>
      </c>
      <c r="X7" s="90">
        <f>+'1'!H16</f>
        <v>0</v>
      </c>
      <c r="Y7" s="90">
        <f>+'1'!D17</f>
        <v>0</v>
      </c>
      <c r="Z7" s="90">
        <f>+'1'!H17</f>
        <v>0</v>
      </c>
      <c r="AA7" s="80">
        <f>+'1'!L17</f>
        <v>0</v>
      </c>
      <c r="AB7" s="92">
        <f>+'1'!D18</f>
        <v>0</v>
      </c>
      <c r="AC7" s="90">
        <f>+'1'!H18</f>
        <v>0</v>
      </c>
      <c r="AD7" s="58" t="b">
        <f>+'1'!I79</f>
        <v>0</v>
      </c>
      <c r="AJ7">
        <f>+IF(F7='Liste déroulante'!A8,1,0)</f>
        <v>0</v>
      </c>
      <c r="AK7">
        <f>+IF(OR(E7='Liste déroulante'!F74,E7='Liste déroulante'!E74),1,0)</f>
        <v>0</v>
      </c>
      <c r="AL7">
        <f>+IF(AND(AJ7&gt;0,AK7&gt;0),1,0)</f>
        <v>0</v>
      </c>
      <c r="AM7">
        <f>+IF(OR(E7='Liste déroulante'!F75,E7='Liste déroulante'!E75),1,0)</f>
        <v>0</v>
      </c>
      <c r="AN7">
        <f>+IF(R7='Liste déroulante'!A20,1,0)</f>
        <v>0</v>
      </c>
      <c r="AO7">
        <f>+IF(AND(AJ7&gt;0,AM7&gt;0,AN7&gt;0),1,0)</f>
        <v>0</v>
      </c>
      <c r="AP7">
        <f>+IF(AND(AJ7&gt;0,AM7&gt;0,AO7&lt;&gt;1),1,0)</f>
        <v>0</v>
      </c>
    </row>
    <row r="8" spans="1:42">
      <c r="A8" s="81">
        <f>+'2'!L3</f>
        <v>2</v>
      </c>
      <c r="B8" s="91">
        <f>+'2'!D3</f>
        <v>0</v>
      </c>
      <c r="C8" s="91">
        <f>+'2'!H3</f>
        <v>0</v>
      </c>
      <c r="D8" s="87">
        <f>+'2'!D6</f>
        <v>0</v>
      </c>
      <c r="E8" s="100">
        <f>+'2'!F6</f>
        <v>0</v>
      </c>
      <c r="F8" s="158">
        <f>+'2'!H6</f>
        <v>0</v>
      </c>
      <c r="G8" s="158">
        <f>+'2'!J6</f>
        <v>0</v>
      </c>
      <c r="H8" s="81">
        <f>+'2'!L6</f>
        <v>0</v>
      </c>
      <c r="I8" s="101">
        <f>+'2'!D7</f>
        <v>0</v>
      </c>
      <c r="J8" s="91">
        <f>+'2'!D10</f>
        <v>0</v>
      </c>
      <c r="K8" s="91">
        <f>+'2'!F10</f>
        <v>0</v>
      </c>
      <c r="L8" s="91">
        <f>+'2'!H10</f>
        <v>0</v>
      </c>
      <c r="M8" s="91">
        <f>+'2'!J10</f>
        <v>0</v>
      </c>
      <c r="N8" s="91">
        <f>+'2'!L10</f>
        <v>0</v>
      </c>
      <c r="O8" s="81">
        <f>+'2'!D11</f>
        <v>0</v>
      </c>
      <c r="P8" s="81">
        <f>+'2'!F11</f>
        <v>0</v>
      </c>
      <c r="Q8" s="81">
        <f>+'2'!H11</f>
        <v>0</v>
      </c>
      <c r="R8" s="81">
        <f>+'2'!J11</f>
        <v>0</v>
      </c>
      <c r="S8" s="81">
        <f>+'2'!D12</f>
        <v>0</v>
      </c>
      <c r="T8" s="81">
        <f>+'2'!L11</f>
        <v>0</v>
      </c>
      <c r="U8" s="81">
        <f>+'2'!F12</f>
        <v>0</v>
      </c>
      <c r="V8">
        <f>+'2'!D15</f>
        <v>0</v>
      </c>
      <c r="W8" s="91">
        <f>+'2'!D16</f>
        <v>0</v>
      </c>
      <c r="X8" s="91">
        <f>+'2'!H16</f>
        <v>0</v>
      </c>
      <c r="Y8" s="91">
        <f>+'2'!D17</f>
        <v>0</v>
      </c>
      <c r="Z8" s="91">
        <f>+'2'!H17</f>
        <v>0</v>
      </c>
      <c r="AA8" s="81">
        <f>+'2'!L17</f>
        <v>0</v>
      </c>
      <c r="AB8" s="93">
        <f>+'2'!D18</f>
        <v>0</v>
      </c>
      <c r="AC8" s="91">
        <f>+'2'!H18</f>
        <v>0</v>
      </c>
      <c r="AD8" s="84" t="b">
        <f>+'2'!I79</f>
        <v>0</v>
      </c>
      <c r="AJ8">
        <f>+IF(F8='Liste déroulante'!A8,1,0)</f>
        <v>0</v>
      </c>
      <c r="AK8">
        <f>+IF(OR(E8='Liste déroulante'!F74,E8='Liste déroulante'!E74),1,0)</f>
        <v>0</v>
      </c>
      <c r="AL8">
        <f t="shared" ref="AL8:AL71" si="0">+IF(AND(AJ8&gt;0,AK8&gt;0),1,0)</f>
        <v>0</v>
      </c>
      <c r="AM8">
        <f>+IF(OR(E8='Liste déroulante'!F75,E8='Liste déroulante'!E75),1,0)</f>
        <v>0</v>
      </c>
      <c r="AN8">
        <f>+IF(R8='Liste déroulante'!A20,1,0)</f>
        <v>0</v>
      </c>
      <c r="AO8">
        <f t="shared" ref="AO8:AO71" si="1">+IF(AND(AJ8&gt;0,AM8&gt;0,AN8&gt;0),1,0)</f>
        <v>0</v>
      </c>
      <c r="AP8">
        <f t="shared" ref="AP8:AP71" si="2">+IF(AND(AJ8&gt;0,AM8&gt;0,AO8&lt;&gt;1),1,0)</f>
        <v>0</v>
      </c>
    </row>
    <row r="9" spans="1:42">
      <c r="A9" s="80">
        <f>+'3'!L3</f>
        <v>3</v>
      </c>
      <c r="B9" s="90">
        <f>+'3'!D3</f>
        <v>0</v>
      </c>
      <c r="C9" s="90">
        <f>+'3'!H3</f>
        <v>0</v>
      </c>
      <c r="D9" s="86">
        <f>+'3'!D6</f>
        <v>0</v>
      </c>
      <c r="E9" s="99">
        <f>+'3'!F6</f>
        <v>0</v>
      </c>
      <c r="F9" s="157">
        <f>+'3'!H6</f>
        <v>0</v>
      </c>
      <c r="G9" s="157">
        <f>+'3'!J6</f>
        <v>0</v>
      </c>
      <c r="H9" s="80">
        <f>+'3'!L6</f>
        <v>0</v>
      </c>
      <c r="I9" s="102">
        <f>+'3'!D7</f>
        <v>0</v>
      </c>
      <c r="J9" s="90">
        <f>+'3'!D10</f>
        <v>0</v>
      </c>
      <c r="K9" s="90">
        <f>+'3'!F10</f>
        <v>0</v>
      </c>
      <c r="L9" s="90">
        <f>+'3'!H10</f>
        <v>0</v>
      </c>
      <c r="M9" s="90">
        <f>+'3'!J10</f>
        <v>0</v>
      </c>
      <c r="N9" s="90">
        <f>+'3'!L10</f>
        <v>0</v>
      </c>
      <c r="O9" s="80">
        <f>+'3'!D11</f>
        <v>0</v>
      </c>
      <c r="P9" s="80">
        <f>+'3'!F11</f>
        <v>0</v>
      </c>
      <c r="Q9" s="80">
        <f>+'3'!H11</f>
        <v>0</v>
      </c>
      <c r="R9" s="80">
        <f>+'3'!J11</f>
        <v>0</v>
      </c>
      <c r="S9" s="80">
        <f>+'3'!D12</f>
        <v>0</v>
      </c>
      <c r="T9" s="80">
        <f>+'3'!L11</f>
        <v>0</v>
      </c>
      <c r="U9" s="80">
        <f>+'3'!F12</f>
        <v>0</v>
      </c>
      <c r="V9" s="103">
        <f>+'3'!D15</f>
        <v>0</v>
      </c>
      <c r="W9" s="90">
        <f>+'3'!D16</f>
        <v>0</v>
      </c>
      <c r="X9" s="90">
        <f>+'3'!H16</f>
        <v>0</v>
      </c>
      <c r="Y9" s="90">
        <f>+'3'!D17</f>
        <v>0</v>
      </c>
      <c r="Z9" s="90">
        <f>+'3'!H17</f>
        <v>0</v>
      </c>
      <c r="AA9" s="80">
        <f>+'3'!L17</f>
        <v>0</v>
      </c>
      <c r="AB9" s="92">
        <f>+'3'!D18</f>
        <v>0</v>
      </c>
      <c r="AC9" s="90">
        <f>+'3'!H18</f>
        <v>0</v>
      </c>
      <c r="AD9" s="58" t="b">
        <f>+'3'!I79</f>
        <v>0</v>
      </c>
      <c r="AJ9">
        <f>+IF(F9='Liste déroulante'!A8,1,0)</f>
        <v>0</v>
      </c>
      <c r="AK9">
        <f>+IF(OR(E9='Liste déroulante'!F74,E9='Liste déroulante'!E74),1,0)</f>
        <v>0</v>
      </c>
      <c r="AL9">
        <f t="shared" si="0"/>
        <v>0</v>
      </c>
      <c r="AM9">
        <f>+IF(OR(E9='Liste déroulante'!F75,E9='Liste déroulante'!E75),1,0)</f>
        <v>0</v>
      </c>
      <c r="AN9">
        <f>+IF(R9='Liste déroulante'!A20,1,0)</f>
        <v>0</v>
      </c>
      <c r="AO9">
        <f t="shared" si="1"/>
        <v>0</v>
      </c>
      <c r="AP9">
        <f t="shared" si="2"/>
        <v>0</v>
      </c>
    </row>
    <row r="10" spans="1:42">
      <c r="A10" s="81">
        <f>+'4'!L3</f>
        <v>4</v>
      </c>
      <c r="B10" s="91">
        <f>+'4'!D3</f>
        <v>0</v>
      </c>
      <c r="C10" s="91">
        <f>+'4'!H3</f>
        <v>0</v>
      </c>
      <c r="D10" s="87">
        <f>+'4'!D6</f>
        <v>0</v>
      </c>
      <c r="E10" s="100">
        <f>+'4'!F6</f>
        <v>0</v>
      </c>
      <c r="F10" s="158">
        <f>+'4'!H6</f>
        <v>0</v>
      </c>
      <c r="G10" s="158">
        <f>+'4'!J6</f>
        <v>0</v>
      </c>
      <c r="H10" s="81">
        <f>+'4'!L6</f>
        <v>0</v>
      </c>
      <c r="I10" s="101">
        <f>+'4'!D7</f>
        <v>0</v>
      </c>
      <c r="J10" s="91">
        <f>+'4'!D10</f>
        <v>0</v>
      </c>
      <c r="K10" s="91">
        <f>+'4'!F10</f>
        <v>0</v>
      </c>
      <c r="L10" s="91">
        <f>+'4'!H10</f>
        <v>0</v>
      </c>
      <c r="M10" s="91">
        <f>+'4'!J10</f>
        <v>0</v>
      </c>
      <c r="N10" s="91">
        <f>+'4'!L10</f>
        <v>0</v>
      </c>
      <c r="O10" s="81">
        <f>+'4'!D11</f>
        <v>0</v>
      </c>
      <c r="P10" s="81">
        <f>+'4'!F11</f>
        <v>0</v>
      </c>
      <c r="Q10" s="81">
        <f>+'4'!H11</f>
        <v>0</v>
      </c>
      <c r="R10" s="81">
        <f>+'4'!J11</f>
        <v>0</v>
      </c>
      <c r="S10" s="81">
        <f>+'4'!D12</f>
        <v>0</v>
      </c>
      <c r="T10" s="81">
        <f>+'4'!L11</f>
        <v>0</v>
      </c>
      <c r="U10" s="81">
        <f>+'4'!F12</f>
        <v>0</v>
      </c>
      <c r="V10" s="104">
        <f>+'4'!D15</f>
        <v>0</v>
      </c>
      <c r="W10" s="91">
        <f>+'4'!D16</f>
        <v>0</v>
      </c>
      <c r="X10" s="91">
        <f>+'4'!H16</f>
        <v>0</v>
      </c>
      <c r="Y10" s="91">
        <f>+'4'!D17</f>
        <v>0</v>
      </c>
      <c r="Z10" s="91">
        <f>+'4'!H17</f>
        <v>0</v>
      </c>
      <c r="AA10" s="81">
        <f>+'4'!L17</f>
        <v>0</v>
      </c>
      <c r="AB10" s="93">
        <f>+'4'!D18</f>
        <v>0</v>
      </c>
      <c r="AC10" s="91">
        <f>+'4'!H18</f>
        <v>0</v>
      </c>
      <c r="AD10" s="84" t="b">
        <f>+'4'!I79</f>
        <v>0</v>
      </c>
      <c r="AJ10">
        <f>+IF(F10='Liste déroulante'!A8,1,0)</f>
        <v>0</v>
      </c>
      <c r="AK10">
        <f>+IF(OR(E10='Liste déroulante'!F74,E10='Liste déroulante'!E74),1,0)</f>
        <v>0</v>
      </c>
      <c r="AL10">
        <f t="shared" si="0"/>
        <v>0</v>
      </c>
      <c r="AM10">
        <f>+IF(OR(E10='Liste déroulante'!F75,E10='Liste déroulante'!E75),1,0)</f>
        <v>0</v>
      </c>
      <c r="AN10">
        <f>+IF(R10='Liste déroulante'!A20,1,0)</f>
        <v>0</v>
      </c>
      <c r="AO10">
        <f t="shared" si="1"/>
        <v>0</v>
      </c>
      <c r="AP10">
        <f t="shared" si="2"/>
        <v>0</v>
      </c>
    </row>
    <row r="11" spans="1:42">
      <c r="A11" s="80">
        <f>+'5'!L3</f>
        <v>5</v>
      </c>
      <c r="B11" s="90">
        <f>+'5'!D3</f>
        <v>0</v>
      </c>
      <c r="C11" s="90">
        <f>+'5'!H3</f>
        <v>0</v>
      </c>
      <c r="D11" s="86">
        <f>+'5'!D6</f>
        <v>0</v>
      </c>
      <c r="E11" s="99">
        <f>+'5'!F6</f>
        <v>0</v>
      </c>
      <c r="F11" s="157">
        <f>+'5'!H6</f>
        <v>0</v>
      </c>
      <c r="G11" s="157">
        <f>+'5'!J6</f>
        <v>0</v>
      </c>
      <c r="H11" s="80">
        <f>+'5'!L6</f>
        <v>0</v>
      </c>
      <c r="I11" s="102">
        <f>+'5'!D7</f>
        <v>0</v>
      </c>
      <c r="J11" s="90">
        <f>+'5'!D10</f>
        <v>0</v>
      </c>
      <c r="K11" s="90">
        <f>+'5'!F10</f>
        <v>0</v>
      </c>
      <c r="L11" s="90">
        <f>+'5'!H10</f>
        <v>0</v>
      </c>
      <c r="M11" s="90">
        <f>+'5'!J10</f>
        <v>0</v>
      </c>
      <c r="N11" s="90">
        <f>+'5'!L10</f>
        <v>0</v>
      </c>
      <c r="O11" s="80">
        <f>+'5'!D11</f>
        <v>0</v>
      </c>
      <c r="P11" s="80">
        <f>+'5'!F11</f>
        <v>0</v>
      </c>
      <c r="Q11" s="80">
        <f>+'5'!H11</f>
        <v>0</v>
      </c>
      <c r="R11" s="80">
        <f>+'5'!J11</f>
        <v>0</v>
      </c>
      <c r="S11" s="80">
        <f>+'5'!D12</f>
        <v>0</v>
      </c>
      <c r="T11" s="80">
        <f>+'5'!L11</f>
        <v>0</v>
      </c>
      <c r="U11" s="80">
        <f>+'5'!F12</f>
        <v>0</v>
      </c>
      <c r="V11" s="103">
        <f>+'5'!D15</f>
        <v>0</v>
      </c>
      <c r="W11" s="90">
        <f>+'5'!D16</f>
        <v>0</v>
      </c>
      <c r="X11" s="90">
        <f>+'5'!H16</f>
        <v>0</v>
      </c>
      <c r="Y11" s="90">
        <f>+'5'!D17</f>
        <v>0</v>
      </c>
      <c r="Z11" s="90">
        <f>+'5'!H17</f>
        <v>0</v>
      </c>
      <c r="AA11" s="80">
        <f>+'5'!L17</f>
        <v>0</v>
      </c>
      <c r="AB11" s="92">
        <f>+'5'!D18</f>
        <v>0</v>
      </c>
      <c r="AC11" s="90">
        <f>+'5'!H18</f>
        <v>0</v>
      </c>
      <c r="AD11" s="58" t="b">
        <f>+'5'!I79</f>
        <v>0</v>
      </c>
      <c r="AJ11">
        <f>+IF(F11='Liste déroulante'!A8,1,0)</f>
        <v>0</v>
      </c>
      <c r="AK11">
        <f>+IF(OR(E11='Liste déroulante'!F74,E11='Liste déroulante'!E74),1,0)</f>
        <v>0</v>
      </c>
      <c r="AL11">
        <f t="shared" si="0"/>
        <v>0</v>
      </c>
      <c r="AM11">
        <f>+IF(OR(E11='Liste déroulante'!F75,E11='Liste déroulante'!E75),1,0)</f>
        <v>0</v>
      </c>
      <c r="AN11">
        <f>+IF(R11='Liste déroulante'!A20,1,0)</f>
        <v>0</v>
      </c>
      <c r="AO11">
        <f t="shared" si="1"/>
        <v>0</v>
      </c>
      <c r="AP11">
        <f t="shared" si="2"/>
        <v>0</v>
      </c>
    </row>
    <row r="12" spans="1:42">
      <c r="A12" s="81">
        <f>+'6'!L3</f>
        <v>6</v>
      </c>
      <c r="B12" s="91">
        <f>+'6'!D3</f>
        <v>0</v>
      </c>
      <c r="C12" s="91">
        <f>+'6'!H3</f>
        <v>0</v>
      </c>
      <c r="D12" s="87">
        <f>+'6'!D6</f>
        <v>0</v>
      </c>
      <c r="E12" s="100">
        <f>+'6'!F6</f>
        <v>0</v>
      </c>
      <c r="F12" s="158">
        <f>+'6'!H6</f>
        <v>0</v>
      </c>
      <c r="G12" s="158">
        <f>+'6'!J6</f>
        <v>0</v>
      </c>
      <c r="H12" s="81">
        <f>+'6'!L6</f>
        <v>0</v>
      </c>
      <c r="I12" s="101">
        <f>+'6'!D7</f>
        <v>0</v>
      </c>
      <c r="J12" s="91">
        <f>+'6'!D10</f>
        <v>0</v>
      </c>
      <c r="K12" s="91">
        <f>+'6'!F10</f>
        <v>0</v>
      </c>
      <c r="L12" s="91">
        <f>+'6'!H10</f>
        <v>0</v>
      </c>
      <c r="M12" s="91">
        <f>+'6'!J10</f>
        <v>0</v>
      </c>
      <c r="N12" s="91">
        <f>+'6'!L10</f>
        <v>0</v>
      </c>
      <c r="O12" s="81">
        <f>+'6'!D11</f>
        <v>0</v>
      </c>
      <c r="P12" s="81">
        <f>+'6'!F11</f>
        <v>0</v>
      </c>
      <c r="Q12" s="81">
        <f>+'6'!H11</f>
        <v>0</v>
      </c>
      <c r="R12" s="81">
        <f>+'6'!J11</f>
        <v>0</v>
      </c>
      <c r="S12" s="81">
        <f>+'6'!D12</f>
        <v>0</v>
      </c>
      <c r="T12" s="81">
        <f>+'6'!L11</f>
        <v>0</v>
      </c>
      <c r="U12" s="81">
        <f>+'6'!F12</f>
        <v>0</v>
      </c>
      <c r="V12" s="104">
        <f>+'6'!D15</f>
        <v>0</v>
      </c>
      <c r="W12" s="91">
        <f>+'6'!D16</f>
        <v>0</v>
      </c>
      <c r="X12" s="91">
        <f>+'6'!H16</f>
        <v>0</v>
      </c>
      <c r="Y12" s="91">
        <f>+'6'!D17</f>
        <v>0</v>
      </c>
      <c r="Z12" s="91">
        <f>+'6'!H17</f>
        <v>0</v>
      </c>
      <c r="AA12" s="81">
        <f>+'6'!L17</f>
        <v>0</v>
      </c>
      <c r="AB12" s="93">
        <f>+'6'!D18</f>
        <v>0</v>
      </c>
      <c r="AC12" s="91">
        <f>+'6'!H18</f>
        <v>0</v>
      </c>
      <c r="AD12" s="84" t="b">
        <f>+'6'!I79</f>
        <v>0</v>
      </c>
      <c r="AJ12">
        <f>+IF(F12='Liste déroulante'!A8,1,0)</f>
        <v>0</v>
      </c>
      <c r="AK12">
        <f>+IF(OR(E12='Liste déroulante'!F74,E12='Liste déroulante'!E74),1,0)</f>
        <v>0</v>
      </c>
      <c r="AL12">
        <f t="shared" si="0"/>
        <v>0</v>
      </c>
      <c r="AM12">
        <f>+IF(OR(E12='Liste déroulante'!F75,E12='Liste déroulante'!E75),1,0)</f>
        <v>0</v>
      </c>
      <c r="AN12">
        <f>+IF(R12='Liste déroulante'!A20,1,0)</f>
        <v>0</v>
      </c>
      <c r="AO12">
        <f t="shared" si="1"/>
        <v>0</v>
      </c>
      <c r="AP12">
        <f t="shared" si="2"/>
        <v>0</v>
      </c>
    </row>
    <row r="13" spans="1:42">
      <c r="A13" s="80">
        <f>+'7'!L3</f>
        <v>7</v>
      </c>
      <c r="B13" s="90">
        <f>+'7'!D3</f>
        <v>0</v>
      </c>
      <c r="C13" s="90">
        <f>+'7'!H3</f>
        <v>0</v>
      </c>
      <c r="D13" s="86">
        <f>+'7'!D6</f>
        <v>0</v>
      </c>
      <c r="E13" s="99">
        <f>+'7'!F6</f>
        <v>0</v>
      </c>
      <c r="F13" s="157">
        <f>+'7'!H6</f>
        <v>0</v>
      </c>
      <c r="G13" s="157">
        <f>+'7'!J6</f>
        <v>0</v>
      </c>
      <c r="H13" s="80">
        <f>+'7'!L6</f>
        <v>0</v>
      </c>
      <c r="I13" s="102">
        <f>+'7'!D7</f>
        <v>0</v>
      </c>
      <c r="J13" s="90">
        <f>+'7'!D10</f>
        <v>0</v>
      </c>
      <c r="K13" s="90">
        <f>+'7'!F10</f>
        <v>0</v>
      </c>
      <c r="L13" s="90">
        <f>+'7'!H10</f>
        <v>0</v>
      </c>
      <c r="M13" s="90">
        <f>+'7'!J10</f>
        <v>0</v>
      </c>
      <c r="N13" s="90">
        <f>+'7'!L10</f>
        <v>0</v>
      </c>
      <c r="O13" s="80">
        <f>+'7'!D11</f>
        <v>0</v>
      </c>
      <c r="P13" s="80">
        <f>+'7'!F11</f>
        <v>0</v>
      </c>
      <c r="Q13" s="80">
        <f>+'7'!H11</f>
        <v>0</v>
      </c>
      <c r="R13" s="80">
        <f>+'7'!J11</f>
        <v>0</v>
      </c>
      <c r="S13" s="80">
        <f>+'7'!D12</f>
        <v>0</v>
      </c>
      <c r="T13" s="80">
        <f>+'7'!L11</f>
        <v>0</v>
      </c>
      <c r="U13" s="80">
        <f>+'7'!F12</f>
        <v>0</v>
      </c>
      <c r="V13" s="103">
        <f>+'7'!D15</f>
        <v>0</v>
      </c>
      <c r="W13" s="90">
        <f>+'7'!D16</f>
        <v>0</v>
      </c>
      <c r="X13" s="90">
        <f>+'7'!H16</f>
        <v>0</v>
      </c>
      <c r="Y13" s="90">
        <f>+'7'!D17</f>
        <v>0</v>
      </c>
      <c r="Z13" s="90">
        <f>+'7'!H17</f>
        <v>0</v>
      </c>
      <c r="AA13" s="80">
        <f>+'7'!L17</f>
        <v>0</v>
      </c>
      <c r="AB13" s="92">
        <f>+'7'!D18</f>
        <v>0</v>
      </c>
      <c r="AC13" s="90">
        <f>+'7'!H18</f>
        <v>0</v>
      </c>
      <c r="AD13" s="58" t="b">
        <f>+'7'!I79</f>
        <v>0</v>
      </c>
      <c r="AJ13">
        <f>+IF(F13='Liste déroulante'!A8,1,0)</f>
        <v>0</v>
      </c>
      <c r="AK13">
        <f>+IF(OR(E13='Liste déroulante'!F74,E13='Liste déroulante'!E74),1,0)</f>
        <v>0</v>
      </c>
      <c r="AL13">
        <f t="shared" si="0"/>
        <v>0</v>
      </c>
      <c r="AM13">
        <f>+IF(OR(E13='Liste déroulante'!F75,E13='Liste déroulante'!E75),1,0)</f>
        <v>0</v>
      </c>
      <c r="AN13">
        <f>+IF(R13='Liste déroulante'!A20,1,0)</f>
        <v>0</v>
      </c>
      <c r="AO13">
        <f t="shared" si="1"/>
        <v>0</v>
      </c>
      <c r="AP13">
        <f t="shared" si="2"/>
        <v>0</v>
      </c>
    </row>
    <row r="14" spans="1:42">
      <c r="A14" s="81">
        <f>+'8'!L3</f>
        <v>8</v>
      </c>
      <c r="B14" s="91">
        <f>+'8'!D3</f>
        <v>0</v>
      </c>
      <c r="C14" s="91">
        <f>+'8'!H3</f>
        <v>0</v>
      </c>
      <c r="D14" s="87">
        <f>+'8'!D6</f>
        <v>0</v>
      </c>
      <c r="E14" s="100">
        <f>+'8'!F6</f>
        <v>0</v>
      </c>
      <c r="F14" s="158">
        <f>+'8'!H6</f>
        <v>0</v>
      </c>
      <c r="G14" s="158">
        <f>+'8'!J6</f>
        <v>0</v>
      </c>
      <c r="H14" s="81">
        <f>+'8'!L6</f>
        <v>0</v>
      </c>
      <c r="I14" s="101">
        <f>+'8'!D7</f>
        <v>0</v>
      </c>
      <c r="J14" s="91">
        <f>+'8'!D10</f>
        <v>0</v>
      </c>
      <c r="K14" s="91">
        <f>+'8'!F10</f>
        <v>0</v>
      </c>
      <c r="L14" s="91">
        <f>+'8'!H10</f>
        <v>0</v>
      </c>
      <c r="M14" s="91">
        <f>+'8'!J10</f>
        <v>0</v>
      </c>
      <c r="N14" s="91">
        <f>+'8'!L10</f>
        <v>0</v>
      </c>
      <c r="O14" s="81">
        <f>+'8'!D11</f>
        <v>0</v>
      </c>
      <c r="P14" s="81">
        <f>+'8'!F11</f>
        <v>0</v>
      </c>
      <c r="Q14" s="81">
        <f>+'8'!H11</f>
        <v>0</v>
      </c>
      <c r="R14" s="81">
        <f>+'8'!J11</f>
        <v>0</v>
      </c>
      <c r="S14" s="81">
        <f>+'8'!D12</f>
        <v>0</v>
      </c>
      <c r="T14" s="81">
        <f>+'8'!L11</f>
        <v>0</v>
      </c>
      <c r="U14" s="81">
        <f>+'8'!F12</f>
        <v>0</v>
      </c>
      <c r="V14" s="104">
        <f>+'8'!D15</f>
        <v>0</v>
      </c>
      <c r="W14" s="91">
        <f>+'8'!D16</f>
        <v>0</v>
      </c>
      <c r="X14" s="91">
        <f>+'8'!H16</f>
        <v>0</v>
      </c>
      <c r="Y14" s="91">
        <f>+'8'!D17</f>
        <v>0</v>
      </c>
      <c r="Z14" s="91">
        <f>+'8'!H17</f>
        <v>0</v>
      </c>
      <c r="AA14" s="81">
        <f>+'8'!L17</f>
        <v>0</v>
      </c>
      <c r="AB14" s="93">
        <f>+'8'!D18</f>
        <v>0</v>
      </c>
      <c r="AC14" s="91">
        <f>+'8'!H18</f>
        <v>0</v>
      </c>
      <c r="AD14" s="84" t="b">
        <f>+'8'!I79</f>
        <v>0</v>
      </c>
      <c r="AJ14">
        <f>+IF(F14='Liste déroulante'!A8,1,0)</f>
        <v>0</v>
      </c>
      <c r="AK14">
        <f>+IF(OR(E14='Liste déroulante'!F74,E14='Liste déroulante'!E74),1,0)</f>
        <v>0</v>
      </c>
      <c r="AL14">
        <f t="shared" si="0"/>
        <v>0</v>
      </c>
      <c r="AM14">
        <f>+IF(OR(E14='Liste déroulante'!F75,E14='Liste déroulante'!E75),1,0)</f>
        <v>0</v>
      </c>
      <c r="AN14">
        <f>+IF(R14='Liste déroulante'!A20,1,0)</f>
        <v>0</v>
      </c>
      <c r="AO14">
        <f t="shared" si="1"/>
        <v>0</v>
      </c>
      <c r="AP14">
        <f t="shared" si="2"/>
        <v>0</v>
      </c>
    </row>
    <row r="15" spans="1:42">
      <c r="A15" s="80">
        <f>+'9'!L3</f>
        <v>9</v>
      </c>
      <c r="B15" s="90">
        <f>+'9'!D3</f>
        <v>0</v>
      </c>
      <c r="C15" s="90">
        <f>+'9'!H3</f>
        <v>0</v>
      </c>
      <c r="D15" s="86">
        <f>+'9'!D6</f>
        <v>0</v>
      </c>
      <c r="E15" s="99">
        <f>+'9'!F6</f>
        <v>0</v>
      </c>
      <c r="F15" s="157">
        <f>+'9'!H6</f>
        <v>0</v>
      </c>
      <c r="G15" s="157">
        <f>+'9'!J6</f>
        <v>0</v>
      </c>
      <c r="H15" s="80">
        <f>+'9'!L6</f>
        <v>0</v>
      </c>
      <c r="I15" s="102">
        <f>+'9'!D7</f>
        <v>0</v>
      </c>
      <c r="J15" s="90">
        <f>+'9'!D10</f>
        <v>0</v>
      </c>
      <c r="K15" s="90">
        <f>+'9'!F10</f>
        <v>0</v>
      </c>
      <c r="L15" s="90">
        <f>+'9'!H10</f>
        <v>0</v>
      </c>
      <c r="M15" s="90">
        <f>+'9'!J10</f>
        <v>0</v>
      </c>
      <c r="N15" s="90">
        <f>+'9'!L10</f>
        <v>0</v>
      </c>
      <c r="O15" s="80">
        <f>+'9'!D11</f>
        <v>0</v>
      </c>
      <c r="P15" s="80">
        <f>+'9'!F11</f>
        <v>0</v>
      </c>
      <c r="Q15" s="80">
        <f>+'9'!H11</f>
        <v>0</v>
      </c>
      <c r="R15" s="80">
        <f>+'9'!J11</f>
        <v>0</v>
      </c>
      <c r="S15" s="80">
        <f>+'9'!D12</f>
        <v>0</v>
      </c>
      <c r="T15" s="80">
        <f>+'9'!L11</f>
        <v>0</v>
      </c>
      <c r="U15" s="80">
        <f>+'9'!F12</f>
        <v>0</v>
      </c>
      <c r="V15" s="103">
        <f>+'9'!D15</f>
        <v>0</v>
      </c>
      <c r="W15" s="90">
        <f>+'9'!D16</f>
        <v>0</v>
      </c>
      <c r="X15" s="90">
        <f>+'9'!H16</f>
        <v>0</v>
      </c>
      <c r="Y15" s="90">
        <f>+'9'!D17</f>
        <v>0</v>
      </c>
      <c r="Z15" s="90">
        <f>+'9'!H17</f>
        <v>0</v>
      </c>
      <c r="AA15" s="80">
        <f>+'9'!L17</f>
        <v>0</v>
      </c>
      <c r="AB15" s="92">
        <f>+'9'!D18</f>
        <v>0</v>
      </c>
      <c r="AC15" s="90">
        <f>+'9'!H18</f>
        <v>0</v>
      </c>
      <c r="AD15" s="58" t="b">
        <f>+'9'!I79</f>
        <v>0</v>
      </c>
      <c r="AJ15">
        <f>+IF(F15='Liste déroulante'!A8,1,0)</f>
        <v>0</v>
      </c>
      <c r="AK15">
        <f>+IF(OR(E15='Liste déroulante'!F74,E15='Liste déroulante'!E74),1,0)</f>
        <v>0</v>
      </c>
      <c r="AL15">
        <f t="shared" si="0"/>
        <v>0</v>
      </c>
      <c r="AM15">
        <f>+IF(OR(E15='Liste déroulante'!F75,E15='Liste déroulante'!E75),1,0)</f>
        <v>0</v>
      </c>
      <c r="AN15">
        <f>+IF(R15='Liste déroulante'!A20,1,0)</f>
        <v>0</v>
      </c>
      <c r="AO15">
        <f t="shared" si="1"/>
        <v>0</v>
      </c>
      <c r="AP15">
        <f t="shared" si="2"/>
        <v>0</v>
      </c>
    </row>
    <row r="16" spans="1:42">
      <c r="A16" s="81">
        <f>+'10'!L3</f>
        <v>10</v>
      </c>
      <c r="B16" s="91">
        <f>+'10'!D3</f>
        <v>0</v>
      </c>
      <c r="C16" s="91">
        <f>+'10'!H3</f>
        <v>0</v>
      </c>
      <c r="D16" s="87">
        <f>+'10'!D6</f>
        <v>0</v>
      </c>
      <c r="E16" s="100">
        <f>+'10'!F6</f>
        <v>0</v>
      </c>
      <c r="F16" s="158">
        <f>+'10'!H6</f>
        <v>0</v>
      </c>
      <c r="G16" s="158">
        <f>+'10'!J6</f>
        <v>0</v>
      </c>
      <c r="H16" s="81">
        <f>+'10'!L6</f>
        <v>0</v>
      </c>
      <c r="I16" s="101">
        <f>+'10'!D7</f>
        <v>0</v>
      </c>
      <c r="J16" s="91">
        <f>+'10'!D10</f>
        <v>0</v>
      </c>
      <c r="K16" s="91">
        <f>+'10'!F10</f>
        <v>0</v>
      </c>
      <c r="L16" s="91">
        <f>+'10'!H10</f>
        <v>0</v>
      </c>
      <c r="M16" s="91">
        <f>+'10'!J10</f>
        <v>0</v>
      </c>
      <c r="N16" s="91">
        <f>+'10'!L10</f>
        <v>0</v>
      </c>
      <c r="O16" s="81">
        <f>+'10'!D11</f>
        <v>0</v>
      </c>
      <c r="P16" s="81">
        <f>+'10'!F11</f>
        <v>0</v>
      </c>
      <c r="Q16" s="81">
        <f>+'10'!H11</f>
        <v>0</v>
      </c>
      <c r="R16" s="81">
        <f>+'10'!J11</f>
        <v>0</v>
      </c>
      <c r="S16" s="81">
        <f>+'10'!D12</f>
        <v>0</v>
      </c>
      <c r="T16" s="81">
        <f>+'10'!L11</f>
        <v>0</v>
      </c>
      <c r="U16" s="81">
        <f>+'10'!F12</f>
        <v>0</v>
      </c>
      <c r="V16" s="104">
        <f>+'10'!D15</f>
        <v>0</v>
      </c>
      <c r="W16" s="91">
        <f>+'10'!D16</f>
        <v>0</v>
      </c>
      <c r="X16" s="91">
        <f>+'10'!H16</f>
        <v>0</v>
      </c>
      <c r="Y16" s="91">
        <f>+'10'!D17</f>
        <v>0</v>
      </c>
      <c r="Z16" s="91">
        <f>+'10'!H17</f>
        <v>0</v>
      </c>
      <c r="AA16" s="81">
        <f>+'10'!L17</f>
        <v>0</v>
      </c>
      <c r="AB16" s="93">
        <f>+'10'!D18</f>
        <v>0</v>
      </c>
      <c r="AC16" s="91">
        <f>+'10'!H18</f>
        <v>0</v>
      </c>
      <c r="AD16" s="84" t="b">
        <f>+'10'!I79</f>
        <v>0</v>
      </c>
      <c r="AJ16">
        <f>+IF(F16='Liste déroulante'!A8,1,0)</f>
        <v>0</v>
      </c>
      <c r="AK16">
        <f>+IF(OR(E16='Liste déroulante'!F74,E16='Liste déroulante'!E74),1,0)</f>
        <v>0</v>
      </c>
      <c r="AL16">
        <f t="shared" si="0"/>
        <v>0</v>
      </c>
      <c r="AM16">
        <f>+IF(OR(E16='Liste déroulante'!F75,E16='Liste déroulante'!E75),1,0)</f>
        <v>0</v>
      </c>
      <c r="AN16">
        <f>+IF(R16='Liste déroulante'!A20,1,0)</f>
        <v>0</v>
      </c>
      <c r="AO16">
        <f t="shared" si="1"/>
        <v>0</v>
      </c>
      <c r="AP16">
        <f t="shared" si="2"/>
        <v>0</v>
      </c>
    </row>
    <row r="17" spans="1:42">
      <c r="A17" s="80">
        <f>+'11'!L3</f>
        <v>11</v>
      </c>
      <c r="B17" s="90">
        <f>+'11'!D3</f>
        <v>0</v>
      </c>
      <c r="C17" s="90">
        <f>+'11'!H3</f>
        <v>0</v>
      </c>
      <c r="D17" s="86">
        <f>+'11'!D6</f>
        <v>0</v>
      </c>
      <c r="E17" s="99">
        <f>+'11'!F6</f>
        <v>0</v>
      </c>
      <c r="F17" s="157">
        <f>+'11'!H6</f>
        <v>0</v>
      </c>
      <c r="G17" s="157">
        <f>+'11'!J6</f>
        <v>0</v>
      </c>
      <c r="H17" s="80">
        <f>+'11'!L6</f>
        <v>0</v>
      </c>
      <c r="I17" s="105">
        <f>+'11'!D7</f>
        <v>0</v>
      </c>
      <c r="J17" s="90">
        <f>+'11'!D10</f>
        <v>0</v>
      </c>
      <c r="K17" s="90">
        <f>+'11'!F10</f>
        <v>0</v>
      </c>
      <c r="L17" s="90">
        <f>+'11'!H10</f>
        <v>0</v>
      </c>
      <c r="M17" s="90">
        <f>+'11'!J10</f>
        <v>0</v>
      </c>
      <c r="N17" s="90">
        <f>+'11'!L10</f>
        <v>0</v>
      </c>
      <c r="O17" s="80">
        <f>+'11'!D11</f>
        <v>0</v>
      </c>
      <c r="P17" s="80">
        <f>+'11'!F11</f>
        <v>0</v>
      </c>
      <c r="Q17" s="80">
        <f>+'11'!H11</f>
        <v>0</v>
      </c>
      <c r="R17" s="80">
        <f>+'11'!J11</f>
        <v>0</v>
      </c>
      <c r="S17" s="80">
        <f>+'11'!D12</f>
        <v>0</v>
      </c>
      <c r="T17" s="80">
        <f>+'11'!L11</f>
        <v>0</v>
      </c>
      <c r="U17" s="80">
        <f>+'11'!F12</f>
        <v>0</v>
      </c>
      <c r="V17" s="103">
        <f>+'11'!D15</f>
        <v>0</v>
      </c>
      <c r="W17" s="90">
        <f>+'11'!D16</f>
        <v>0</v>
      </c>
      <c r="X17" s="90">
        <f>+'11'!H16</f>
        <v>0</v>
      </c>
      <c r="Y17" s="90">
        <f>+'11'!D17</f>
        <v>0</v>
      </c>
      <c r="Z17" s="90">
        <f>+'11'!H17</f>
        <v>0</v>
      </c>
      <c r="AA17" s="80">
        <f>+'11'!L17</f>
        <v>0</v>
      </c>
      <c r="AB17" s="92">
        <f>+'11'!D18</f>
        <v>0</v>
      </c>
      <c r="AC17" s="90">
        <f>+'11'!H18</f>
        <v>0</v>
      </c>
      <c r="AD17" s="58" t="b">
        <f>+'11'!I79</f>
        <v>0</v>
      </c>
      <c r="AJ17">
        <f>+IF(F17='Liste déroulante'!A8,1,0)</f>
        <v>0</v>
      </c>
      <c r="AK17">
        <f>+IF(OR(E17='Liste déroulante'!F74,E17='Liste déroulante'!E74),1,0)</f>
        <v>0</v>
      </c>
      <c r="AL17">
        <f t="shared" si="0"/>
        <v>0</v>
      </c>
      <c r="AM17">
        <f>+IF(OR(E17='Liste déroulante'!F75,E17='Liste déroulante'!E75),1,0)</f>
        <v>0</v>
      </c>
      <c r="AN17">
        <f>+IF(R17='Liste déroulante'!A20,1,0)</f>
        <v>0</v>
      </c>
      <c r="AO17">
        <f t="shared" si="1"/>
        <v>0</v>
      </c>
      <c r="AP17">
        <f t="shared" si="2"/>
        <v>0</v>
      </c>
    </row>
    <row r="18" spans="1:42">
      <c r="A18" s="81">
        <f>+'12'!L3</f>
        <v>12</v>
      </c>
      <c r="B18" s="91">
        <f>+'12'!D3</f>
        <v>0</v>
      </c>
      <c r="C18" s="91">
        <f>+'12'!H3</f>
        <v>0</v>
      </c>
      <c r="D18" s="87">
        <f>+'12'!D6</f>
        <v>0</v>
      </c>
      <c r="E18" s="100">
        <f>+'12'!F6</f>
        <v>0</v>
      </c>
      <c r="F18" s="158">
        <f>+'12'!H6</f>
        <v>0</v>
      </c>
      <c r="G18" s="158">
        <f>+'12'!J6</f>
        <v>0</v>
      </c>
      <c r="H18" s="81">
        <f>+'12'!L6</f>
        <v>0</v>
      </c>
      <c r="I18" s="106">
        <f>+'12'!D7</f>
        <v>0</v>
      </c>
      <c r="J18" s="91">
        <f>+'12'!D10</f>
        <v>0</v>
      </c>
      <c r="K18" s="91">
        <f>+'12'!F10</f>
        <v>0</v>
      </c>
      <c r="L18" s="91">
        <f>+'12'!H10</f>
        <v>0</v>
      </c>
      <c r="M18" s="91">
        <f>+'12'!J10</f>
        <v>0</v>
      </c>
      <c r="N18" s="91">
        <f>+'12'!L10</f>
        <v>0</v>
      </c>
      <c r="O18" s="81">
        <f>+'12'!D11</f>
        <v>0</v>
      </c>
      <c r="P18" s="81">
        <f>+'12'!F11</f>
        <v>0</v>
      </c>
      <c r="Q18" s="81">
        <f>+'12'!H11</f>
        <v>0</v>
      </c>
      <c r="R18" s="81">
        <f>+'12'!J11</f>
        <v>0</v>
      </c>
      <c r="S18" s="81">
        <f>+'12'!D12</f>
        <v>0</v>
      </c>
      <c r="T18" s="81">
        <f>+'12'!L11</f>
        <v>0</v>
      </c>
      <c r="U18" s="81">
        <f>+'12'!F12</f>
        <v>0</v>
      </c>
      <c r="V18" s="104">
        <f>+'12'!D15</f>
        <v>0</v>
      </c>
      <c r="W18" s="91">
        <f>+'12'!D16</f>
        <v>0</v>
      </c>
      <c r="X18" s="91">
        <f>+'12'!H16</f>
        <v>0</v>
      </c>
      <c r="Y18" s="91">
        <f>+'12'!D17</f>
        <v>0</v>
      </c>
      <c r="Z18" s="91">
        <f>+'12'!H17</f>
        <v>0</v>
      </c>
      <c r="AA18" s="81">
        <f>+'12'!L17</f>
        <v>0</v>
      </c>
      <c r="AB18" s="93">
        <f>+'12'!D18</f>
        <v>0</v>
      </c>
      <c r="AC18" s="91">
        <f>+'12'!H18</f>
        <v>0</v>
      </c>
      <c r="AD18" s="84" t="b">
        <f>+'12'!I79</f>
        <v>0</v>
      </c>
      <c r="AJ18">
        <f>+IF(F18='Liste déroulante'!A8,1,0)</f>
        <v>0</v>
      </c>
      <c r="AK18">
        <f>+IF(OR(E18='Liste déroulante'!F74,E18='Liste déroulante'!E74),1,0)</f>
        <v>0</v>
      </c>
      <c r="AL18">
        <f t="shared" si="0"/>
        <v>0</v>
      </c>
      <c r="AM18">
        <f>+IF(OR(E18='Liste déroulante'!F75,E18='Liste déroulante'!E75),1,0)</f>
        <v>0</v>
      </c>
      <c r="AN18">
        <f>+IF(R18='Liste déroulante'!A20,1,0)</f>
        <v>0</v>
      </c>
      <c r="AO18">
        <f t="shared" si="1"/>
        <v>0</v>
      </c>
      <c r="AP18">
        <f t="shared" si="2"/>
        <v>0</v>
      </c>
    </row>
    <row r="19" spans="1:42">
      <c r="A19" s="80">
        <f>+'13'!L3</f>
        <v>13</v>
      </c>
      <c r="B19" s="90">
        <f>+'13'!D3</f>
        <v>0</v>
      </c>
      <c r="C19" s="90">
        <f>+'13'!H3</f>
        <v>0</v>
      </c>
      <c r="D19" s="86">
        <f>+'13'!D6</f>
        <v>0</v>
      </c>
      <c r="E19" s="99">
        <f>+'13'!F6</f>
        <v>0</v>
      </c>
      <c r="F19" s="157">
        <f>+'13'!H6</f>
        <v>0</v>
      </c>
      <c r="G19" s="157">
        <f>+'13'!J6</f>
        <v>0</v>
      </c>
      <c r="H19" s="80">
        <f>+'13'!L6</f>
        <v>0</v>
      </c>
      <c r="I19" s="105">
        <f>+'13'!D7</f>
        <v>0</v>
      </c>
      <c r="J19" s="90">
        <f>+'13'!D10</f>
        <v>0</v>
      </c>
      <c r="K19" s="90">
        <f>+'13'!F10</f>
        <v>0</v>
      </c>
      <c r="L19" s="90">
        <f>+'13'!H10</f>
        <v>0</v>
      </c>
      <c r="M19" s="90">
        <f>+'13'!J10</f>
        <v>0</v>
      </c>
      <c r="N19" s="90">
        <f>+'13'!L10</f>
        <v>0</v>
      </c>
      <c r="O19" s="80">
        <f>+'13'!D11</f>
        <v>0</v>
      </c>
      <c r="P19" s="80">
        <f>+'13'!F11</f>
        <v>0</v>
      </c>
      <c r="Q19" s="80">
        <f>+'13'!H11</f>
        <v>0</v>
      </c>
      <c r="R19" s="80">
        <f>+'13'!J11</f>
        <v>0</v>
      </c>
      <c r="S19" s="80">
        <f>+'13'!D12</f>
        <v>0</v>
      </c>
      <c r="T19" s="80">
        <f>+'13'!L11</f>
        <v>0</v>
      </c>
      <c r="U19" s="80">
        <f>+'13'!F12</f>
        <v>0</v>
      </c>
      <c r="V19" s="103">
        <f>+'13'!D15</f>
        <v>0</v>
      </c>
      <c r="W19" s="90">
        <f>+'13'!D16</f>
        <v>0</v>
      </c>
      <c r="X19" s="90">
        <f>+'13'!H16</f>
        <v>0</v>
      </c>
      <c r="Y19" s="90">
        <f>+'13'!D17</f>
        <v>0</v>
      </c>
      <c r="Z19" s="90">
        <f>+'13'!H17</f>
        <v>0</v>
      </c>
      <c r="AA19" s="80">
        <f>+'13'!L17</f>
        <v>0</v>
      </c>
      <c r="AB19" s="92">
        <f>+'13'!D18</f>
        <v>0</v>
      </c>
      <c r="AC19" s="90">
        <f>+'13'!H18</f>
        <v>0</v>
      </c>
      <c r="AD19" s="58" t="b">
        <f>+'13'!I79</f>
        <v>0</v>
      </c>
      <c r="AJ19">
        <f>+IF(F19='Liste déroulante'!A8,1,0)</f>
        <v>0</v>
      </c>
      <c r="AK19">
        <f>+IF(OR(E19='Liste déroulante'!F74,E19='Liste déroulante'!E74),1,0)</f>
        <v>0</v>
      </c>
      <c r="AL19">
        <f t="shared" si="0"/>
        <v>0</v>
      </c>
      <c r="AM19">
        <f>+IF(OR(E19='Liste déroulante'!F75,E19='Liste déroulante'!E75),1,0)</f>
        <v>0</v>
      </c>
      <c r="AN19">
        <f>+IF(R19='Liste déroulante'!A20,1,0)</f>
        <v>0</v>
      </c>
      <c r="AO19">
        <f t="shared" si="1"/>
        <v>0</v>
      </c>
      <c r="AP19">
        <f t="shared" si="2"/>
        <v>0</v>
      </c>
    </row>
    <row r="20" spans="1:42">
      <c r="A20" s="81">
        <f>+'14'!L3</f>
        <v>14</v>
      </c>
      <c r="B20" s="91">
        <f>+'14'!D3</f>
        <v>0</v>
      </c>
      <c r="C20" s="91">
        <f>+'14'!H3</f>
        <v>0</v>
      </c>
      <c r="D20" s="87">
        <f>+'14'!D6</f>
        <v>0</v>
      </c>
      <c r="E20" s="100">
        <f>+'14'!F6</f>
        <v>0</v>
      </c>
      <c r="F20" s="158">
        <f>+'14'!H6</f>
        <v>0</v>
      </c>
      <c r="G20" s="158">
        <f>+'14'!J6</f>
        <v>0</v>
      </c>
      <c r="H20" s="81">
        <f>+'14'!L6</f>
        <v>0</v>
      </c>
      <c r="I20" s="106">
        <f>+'14'!D7</f>
        <v>0</v>
      </c>
      <c r="J20" s="91">
        <f>+'14'!D10</f>
        <v>0</v>
      </c>
      <c r="K20" s="91">
        <f>+'14'!F10</f>
        <v>0</v>
      </c>
      <c r="L20" s="91">
        <f>+'14'!H10</f>
        <v>0</v>
      </c>
      <c r="M20" s="91">
        <f>+'14'!J10</f>
        <v>0</v>
      </c>
      <c r="N20" s="91">
        <f>+'14'!L10</f>
        <v>0</v>
      </c>
      <c r="O20" s="81">
        <f>+'14'!D11</f>
        <v>0</v>
      </c>
      <c r="P20" s="81">
        <f>+'14'!F11</f>
        <v>0</v>
      </c>
      <c r="Q20" s="81">
        <f>+'14'!H11</f>
        <v>0</v>
      </c>
      <c r="R20" s="81">
        <f>+'14'!J11</f>
        <v>0</v>
      </c>
      <c r="S20" s="81">
        <f>+'14'!D12</f>
        <v>0</v>
      </c>
      <c r="T20" s="81">
        <f>+'14'!L11</f>
        <v>0</v>
      </c>
      <c r="U20" s="81">
        <f>+'14'!F12</f>
        <v>0</v>
      </c>
      <c r="V20" s="104">
        <f>+'14'!D15</f>
        <v>0</v>
      </c>
      <c r="W20" s="91">
        <f>+'14'!D16</f>
        <v>0</v>
      </c>
      <c r="X20" s="91">
        <f>+'14'!H16</f>
        <v>0</v>
      </c>
      <c r="Y20" s="91">
        <f>+'14'!D17</f>
        <v>0</v>
      </c>
      <c r="Z20" s="91">
        <f>+'14'!H17</f>
        <v>0</v>
      </c>
      <c r="AA20" s="81">
        <f>+'14'!L17</f>
        <v>0</v>
      </c>
      <c r="AB20" s="93">
        <f>+'14'!D18</f>
        <v>0</v>
      </c>
      <c r="AC20" s="91">
        <f>+'14'!H18</f>
        <v>0</v>
      </c>
      <c r="AD20" s="84" t="b">
        <f>+'14'!I79</f>
        <v>0</v>
      </c>
      <c r="AJ20">
        <f>+IF(F20='Liste déroulante'!A8,1,0)</f>
        <v>0</v>
      </c>
      <c r="AK20">
        <f>+IF(OR(E20='Liste déroulante'!F74,E20='Liste déroulante'!E74),1,0)</f>
        <v>0</v>
      </c>
      <c r="AL20">
        <f t="shared" si="0"/>
        <v>0</v>
      </c>
      <c r="AM20">
        <f>+IF(OR(E20='Liste déroulante'!F75,E20='Liste déroulante'!E75),1,0)</f>
        <v>0</v>
      </c>
      <c r="AN20">
        <f>+IF(R20='Liste déroulante'!A20,1,0)</f>
        <v>0</v>
      </c>
      <c r="AO20">
        <f t="shared" si="1"/>
        <v>0</v>
      </c>
      <c r="AP20">
        <f t="shared" si="2"/>
        <v>0</v>
      </c>
    </row>
    <row r="21" spans="1:42">
      <c r="A21" s="80">
        <f>+'15'!L3</f>
        <v>15</v>
      </c>
      <c r="B21" s="90">
        <f>+'15'!D3</f>
        <v>0</v>
      </c>
      <c r="C21" s="90">
        <f>+'15'!H3</f>
        <v>0</v>
      </c>
      <c r="D21" s="86">
        <f>+'15'!D6</f>
        <v>0</v>
      </c>
      <c r="E21" s="99">
        <f>+'15'!F6</f>
        <v>0</v>
      </c>
      <c r="F21" s="157">
        <f>+'15'!H6</f>
        <v>0</v>
      </c>
      <c r="G21" s="157">
        <f>+'15'!J6</f>
        <v>0</v>
      </c>
      <c r="H21" s="80">
        <f>+'15'!L6</f>
        <v>0</v>
      </c>
      <c r="I21" s="105">
        <f>+'15'!D7</f>
        <v>0</v>
      </c>
      <c r="J21" s="90">
        <f>+'15'!D10</f>
        <v>0</v>
      </c>
      <c r="K21" s="90">
        <f>+'15'!F10</f>
        <v>0</v>
      </c>
      <c r="L21" s="90">
        <f>+'15'!H10</f>
        <v>0</v>
      </c>
      <c r="M21" s="90">
        <f>+'15'!J10</f>
        <v>0</v>
      </c>
      <c r="N21" s="90">
        <f>+'15'!L10</f>
        <v>0</v>
      </c>
      <c r="O21" s="80">
        <f>+'15'!D11</f>
        <v>0</v>
      </c>
      <c r="P21" s="80">
        <f>+'15'!F11</f>
        <v>0</v>
      </c>
      <c r="Q21" s="80">
        <f>+'15'!H11</f>
        <v>0</v>
      </c>
      <c r="R21" s="80">
        <f>+'15'!J11</f>
        <v>0</v>
      </c>
      <c r="S21" s="80">
        <f>+'15'!D12</f>
        <v>0</v>
      </c>
      <c r="T21" s="80">
        <f>+'15'!L11</f>
        <v>0</v>
      </c>
      <c r="U21" s="80">
        <f>+'15'!F12</f>
        <v>0</v>
      </c>
      <c r="V21" s="103">
        <f>+'15'!D15</f>
        <v>0</v>
      </c>
      <c r="W21" s="90">
        <f>+'15'!D16</f>
        <v>0</v>
      </c>
      <c r="X21" s="90">
        <f>+'15'!H16</f>
        <v>0</v>
      </c>
      <c r="Y21" s="90">
        <f>+'15'!D17</f>
        <v>0</v>
      </c>
      <c r="Z21" s="90">
        <f>+'15'!H17</f>
        <v>0</v>
      </c>
      <c r="AA21" s="80">
        <f>+'15'!L17</f>
        <v>0</v>
      </c>
      <c r="AB21" s="92">
        <f>+'15'!D18</f>
        <v>0</v>
      </c>
      <c r="AC21" s="90">
        <f>+'15'!H18</f>
        <v>0</v>
      </c>
      <c r="AD21" s="58" t="b">
        <f>+'15'!I79</f>
        <v>0</v>
      </c>
      <c r="AJ21">
        <f>+IF(F21='Liste déroulante'!A8,1,0)</f>
        <v>0</v>
      </c>
      <c r="AK21">
        <f>+IF(OR(E21='Liste déroulante'!F74,E21='Liste déroulante'!E74),1,0)</f>
        <v>0</v>
      </c>
      <c r="AL21">
        <f t="shared" si="0"/>
        <v>0</v>
      </c>
      <c r="AM21">
        <f>+IF(OR(E21='Liste déroulante'!F75,E21='Liste déroulante'!E75),1,0)</f>
        <v>0</v>
      </c>
      <c r="AN21">
        <f>+IF(R21='Liste déroulante'!A20,1,0)</f>
        <v>0</v>
      </c>
      <c r="AO21">
        <f t="shared" si="1"/>
        <v>0</v>
      </c>
      <c r="AP21">
        <f t="shared" si="2"/>
        <v>0</v>
      </c>
    </row>
    <row r="22" spans="1:42">
      <c r="A22" s="81">
        <f>+'16'!L3</f>
        <v>16</v>
      </c>
      <c r="B22" s="91">
        <f>+'16'!D3</f>
        <v>0</v>
      </c>
      <c r="C22" s="91">
        <f>+'16'!H3</f>
        <v>0</v>
      </c>
      <c r="D22" s="87">
        <f>+'16'!D6</f>
        <v>0</v>
      </c>
      <c r="E22" s="100">
        <f>+'16'!F6</f>
        <v>0</v>
      </c>
      <c r="F22" s="158">
        <f>+'16'!H6</f>
        <v>0</v>
      </c>
      <c r="G22" s="158">
        <f>+'16'!J6</f>
        <v>0</v>
      </c>
      <c r="H22" s="81">
        <f>+'16'!L6</f>
        <v>0</v>
      </c>
      <c r="I22" s="106">
        <f>+'16'!D7</f>
        <v>0</v>
      </c>
      <c r="J22" s="91">
        <f>+'16'!D10</f>
        <v>0</v>
      </c>
      <c r="K22" s="91">
        <f>+'16'!F10</f>
        <v>0</v>
      </c>
      <c r="L22" s="91">
        <f>+'16'!H10</f>
        <v>0</v>
      </c>
      <c r="M22" s="91">
        <f>+'16'!J10</f>
        <v>0</v>
      </c>
      <c r="N22" s="91">
        <f>+'16'!L10</f>
        <v>0</v>
      </c>
      <c r="O22" s="81">
        <f>+'16'!D11</f>
        <v>0</v>
      </c>
      <c r="P22" s="81">
        <f>+'16'!F11</f>
        <v>0</v>
      </c>
      <c r="Q22" s="81">
        <f>+'16'!H11</f>
        <v>0</v>
      </c>
      <c r="R22" s="81">
        <f>+'16'!J11</f>
        <v>0</v>
      </c>
      <c r="S22" s="81">
        <f>+'16'!D12</f>
        <v>0</v>
      </c>
      <c r="T22" s="81">
        <f>+'16'!L11</f>
        <v>0</v>
      </c>
      <c r="U22" s="81">
        <f>+'16'!F12</f>
        <v>0</v>
      </c>
      <c r="V22" s="104">
        <f>+'16'!D15</f>
        <v>0</v>
      </c>
      <c r="W22" s="91">
        <f>+'16'!D16</f>
        <v>0</v>
      </c>
      <c r="X22" s="91">
        <f>+'16'!H16</f>
        <v>0</v>
      </c>
      <c r="Y22" s="91">
        <f>+'16'!D17</f>
        <v>0</v>
      </c>
      <c r="Z22" s="91">
        <f>+'16'!H17</f>
        <v>0</v>
      </c>
      <c r="AA22" s="81">
        <f>+'16'!L17</f>
        <v>0</v>
      </c>
      <c r="AB22" s="93">
        <f>+'16'!D18</f>
        <v>0</v>
      </c>
      <c r="AC22" s="91">
        <f>+'16'!H18</f>
        <v>0</v>
      </c>
      <c r="AD22" s="84" t="b">
        <f>+'16'!I79</f>
        <v>0</v>
      </c>
      <c r="AJ22">
        <f>+IF(F22='Liste déroulante'!A8,1,0)</f>
        <v>0</v>
      </c>
      <c r="AK22">
        <f>+IF(OR(E22='Liste déroulante'!F74,E22='Liste déroulante'!E74),1,0)</f>
        <v>0</v>
      </c>
      <c r="AL22">
        <f t="shared" si="0"/>
        <v>0</v>
      </c>
      <c r="AM22">
        <f>+IF(OR(E22='Liste déroulante'!F75,E22='Liste déroulante'!E75),1,0)</f>
        <v>0</v>
      </c>
      <c r="AN22">
        <f>+IF(R22='Liste déroulante'!A20,1,0)</f>
        <v>0</v>
      </c>
      <c r="AO22">
        <f t="shared" si="1"/>
        <v>0</v>
      </c>
      <c r="AP22">
        <f t="shared" si="2"/>
        <v>0</v>
      </c>
    </row>
    <row r="23" spans="1:42">
      <c r="A23" s="80">
        <f>+'17'!L3</f>
        <v>17</v>
      </c>
      <c r="B23" s="90">
        <f>+'17'!D3</f>
        <v>0</v>
      </c>
      <c r="C23" s="90">
        <f>+'17'!H3</f>
        <v>0</v>
      </c>
      <c r="D23" s="86">
        <f>+'17'!D6</f>
        <v>0</v>
      </c>
      <c r="E23" s="99">
        <f>+'17'!F6</f>
        <v>0</v>
      </c>
      <c r="F23" s="157">
        <f>+'17'!H6</f>
        <v>0</v>
      </c>
      <c r="G23" s="157">
        <f>+'17'!J6</f>
        <v>0</v>
      </c>
      <c r="H23" s="80">
        <f>+'17'!L6</f>
        <v>0</v>
      </c>
      <c r="I23" s="105">
        <f>+'17'!D7</f>
        <v>0</v>
      </c>
      <c r="J23" s="90">
        <f>+'17'!D10</f>
        <v>0</v>
      </c>
      <c r="K23" s="90">
        <f>+'17'!F10</f>
        <v>0</v>
      </c>
      <c r="L23" s="90">
        <f>+'17'!H10</f>
        <v>0</v>
      </c>
      <c r="M23" s="90">
        <f>+'17'!J10</f>
        <v>0</v>
      </c>
      <c r="N23" s="90">
        <f>+'17'!L10</f>
        <v>0</v>
      </c>
      <c r="O23" s="80">
        <f>+'17'!D11</f>
        <v>0</v>
      </c>
      <c r="P23" s="80">
        <f>+'17'!F11</f>
        <v>0</v>
      </c>
      <c r="Q23" s="80">
        <f>+'17'!H11</f>
        <v>0</v>
      </c>
      <c r="R23" s="80">
        <f>+'17'!J11</f>
        <v>0</v>
      </c>
      <c r="S23" s="80">
        <f>+'17'!D12</f>
        <v>0</v>
      </c>
      <c r="T23" s="80">
        <f>+'17'!L11</f>
        <v>0</v>
      </c>
      <c r="U23" s="80">
        <f>+'17'!F12</f>
        <v>0</v>
      </c>
      <c r="V23" s="103">
        <f>+'17'!D15</f>
        <v>0</v>
      </c>
      <c r="W23" s="90">
        <f>+'17'!D16</f>
        <v>0</v>
      </c>
      <c r="X23" s="90">
        <f>+'17'!H16</f>
        <v>0</v>
      </c>
      <c r="Y23" s="90">
        <f>+'17'!D17</f>
        <v>0</v>
      </c>
      <c r="Z23" s="90">
        <f>+'17'!H17</f>
        <v>0</v>
      </c>
      <c r="AA23" s="80">
        <f>+'17'!L17</f>
        <v>0</v>
      </c>
      <c r="AB23" s="92">
        <f>+'17'!D18</f>
        <v>0</v>
      </c>
      <c r="AC23" s="90">
        <f>+'17'!H18</f>
        <v>0</v>
      </c>
      <c r="AD23" s="58" t="b">
        <f>+'17'!I79</f>
        <v>0</v>
      </c>
      <c r="AJ23">
        <f>+IF(F23='Liste déroulante'!A8,1,0)</f>
        <v>0</v>
      </c>
      <c r="AK23">
        <f>+IF(OR(E23='Liste déroulante'!F74,E23='Liste déroulante'!E74),1,0)</f>
        <v>0</v>
      </c>
      <c r="AL23">
        <f t="shared" si="0"/>
        <v>0</v>
      </c>
      <c r="AM23">
        <f>+IF(OR(E23='Liste déroulante'!F75,E23='Liste déroulante'!E75),1,0)</f>
        <v>0</v>
      </c>
      <c r="AN23">
        <f>+IF(R23='Liste déroulante'!A20,1,0)</f>
        <v>0</v>
      </c>
      <c r="AO23">
        <f t="shared" si="1"/>
        <v>0</v>
      </c>
      <c r="AP23">
        <f t="shared" si="2"/>
        <v>0</v>
      </c>
    </row>
    <row r="24" spans="1:42">
      <c r="A24" s="81">
        <f>+'18'!L3</f>
        <v>18</v>
      </c>
      <c r="B24" s="91">
        <f>+'18'!D3</f>
        <v>0</v>
      </c>
      <c r="C24" s="91">
        <f>+'18'!H3</f>
        <v>0</v>
      </c>
      <c r="D24" s="87">
        <f>+'18'!D6</f>
        <v>0</v>
      </c>
      <c r="E24" s="100">
        <f>+'18'!F6</f>
        <v>0</v>
      </c>
      <c r="F24" s="158">
        <f>+'18'!H6</f>
        <v>0</v>
      </c>
      <c r="G24" s="158">
        <f>+'18'!J6</f>
        <v>0</v>
      </c>
      <c r="H24" s="81">
        <f>+'18'!L6</f>
        <v>0</v>
      </c>
      <c r="I24" s="106">
        <f>+'18'!D7</f>
        <v>0</v>
      </c>
      <c r="J24" s="91">
        <f>+'18'!D10</f>
        <v>0</v>
      </c>
      <c r="K24" s="91">
        <f>+'18'!F10</f>
        <v>0</v>
      </c>
      <c r="L24" s="91">
        <f>+'18'!H10</f>
        <v>0</v>
      </c>
      <c r="M24" s="91">
        <f>+'18'!J10</f>
        <v>0</v>
      </c>
      <c r="N24" s="91">
        <f>+'18'!L10</f>
        <v>0</v>
      </c>
      <c r="O24" s="81">
        <f>+'18'!D11</f>
        <v>0</v>
      </c>
      <c r="P24" s="81">
        <f>+'18'!F11</f>
        <v>0</v>
      </c>
      <c r="Q24" s="81">
        <f>+'18'!H11</f>
        <v>0</v>
      </c>
      <c r="R24" s="81">
        <f>+'18'!J11</f>
        <v>0</v>
      </c>
      <c r="S24" s="81">
        <f>+'18'!D12</f>
        <v>0</v>
      </c>
      <c r="T24" s="81">
        <f>+'18'!L11</f>
        <v>0</v>
      </c>
      <c r="U24" s="81">
        <f>+'18'!F12</f>
        <v>0</v>
      </c>
      <c r="V24" s="104">
        <f>+'18'!D15</f>
        <v>0</v>
      </c>
      <c r="W24" s="91">
        <f>+'18'!D16</f>
        <v>0</v>
      </c>
      <c r="X24" s="91">
        <f>+'18'!H16</f>
        <v>0</v>
      </c>
      <c r="Y24" s="91">
        <f>+'18'!D17</f>
        <v>0</v>
      </c>
      <c r="Z24" s="91">
        <f>+'18'!H17</f>
        <v>0</v>
      </c>
      <c r="AA24" s="81">
        <f>+'18'!L17</f>
        <v>0</v>
      </c>
      <c r="AB24" s="93">
        <f>+'18'!D18</f>
        <v>0</v>
      </c>
      <c r="AC24" s="91">
        <f>+'18'!H18</f>
        <v>0</v>
      </c>
      <c r="AD24" s="84" t="b">
        <f>+'18'!I79</f>
        <v>0</v>
      </c>
      <c r="AJ24">
        <f>+IF(F24='Liste déroulante'!A8,1,0)</f>
        <v>0</v>
      </c>
      <c r="AK24">
        <f>+IF(OR(E24='Liste déroulante'!F74,E24='Liste déroulante'!E74),1,0)</f>
        <v>0</v>
      </c>
      <c r="AL24">
        <f t="shared" si="0"/>
        <v>0</v>
      </c>
      <c r="AM24">
        <f>+IF(OR(E24='Liste déroulante'!F75,E24='Liste déroulante'!E75),1,0)</f>
        <v>0</v>
      </c>
      <c r="AN24">
        <f>+IF(R24='Liste déroulante'!A20,1,0)</f>
        <v>0</v>
      </c>
      <c r="AO24">
        <f t="shared" si="1"/>
        <v>0</v>
      </c>
      <c r="AP24">
        <f t="shared" si="2"/>
        <v>0</v>
      </c>
    </row>
    <row r="25" spans="1:42">
      <c r="A25" s="80">
        <f>+'19'!L3</f>
        <v>19</v>
      </c>
      <c r="B25" s="90">
        <f>+'19'!D3</f>
        <v>0</v>
      </c>
      <c r="C25" s="90">
        <f>+'19'!H3</f>
        <v>0</v>
      </c>
      <c r="D25" s="86">
        <f>+'19'!D6</f>
        <v>0</v>
      </c>
      <c r="E25" s="99">
        <f>+'19'!F6</f>
        <v>0</v>
      </c>
      <c r="F25" s="157">
        <f>+'19'!H6</f>
        <v>0</v>
      </c>
      <c r="G25" s="157">
        <f>+'19'!J6</f>
        <v>0</v>
      </c>
      <c r="H25" s="80">
        <f>+'19'!L6</f>
        <v>0</v>
      </c>
      <c r="I25" s="105">
        <f>+'19'!D7</f>
        <v>0</v>
      </c>
      <c r="J25" s="90">
        <f>+'19'!D10</f>
        <v>0</v>
      </c>
      <c r="K25" s="90">
        <f>+'19'!F10</f>
        <v>0</v>
      </c>
      <c r="L25" s="90">
        <f>+'19'!H10</f>
        <v>0</v>
      </c>
      <c r="M25" s="90">
        <f>+'19'!J10</f>
        <v>0</v>
      </c>
      <c r="N25" s="90">
        <f>+'19'!L10</f>
        <v>0</v>
      </c>
      <c r="O25" s="80">
        <f>+'19'!D11</f>
        <v>0</v>
      </c>
      <c r="P25" s="80">
        <f>+'19'!F11</f>
        <v>0</v>
      </c>
      <c r="Q25" s="80">
        <f>+'19'!H11</f>
        <v>0</v>
      </c>
      <c r="R25" s="80">
        <f>+'19'!J11</f>
        <v>0</v>
      </c>
      <c r="S25" s="80">
        <f>+'19'!D12</f>
        <v>0</v>
      </c>
      <c r="T25" s="80">
        <f>+'19'!L11</f>
        <v>0</v>
      </c>
      <c r="U25" s="80">
        <f>+'19'!F12</f>
        <v>0</v>
      </c>
      <c r="V25" s="103">
        <f>+'19'!D15</f>
        <v>0</v>
      </c>
      <c r="W25" s="90">
        <f>+'19'!D16</f>
        <v>0</v>
      </c>
      <c r="X25" s="90">
        <f>+'19'!H16</f>
        <v>0</v>
      </c>
      <c r="Y25" s="90">
        <f>+'19'!D17</f>
        <v>0</v>
      </c>
      <c r="Z25" s="90">
        <f>+'19'!H17</f>
        <v>0</v>
      </c>
      <c r="AA25" s="80">
        <f>+'19'!L17</f>
        <v>0</v>
      </c>
      <c r="AB25" s="92">
        <f>+'19'!D18</f>
        <v>0</v>
      </c>
      <c r="AC25" s="90">
        <f>+'19'!H18</f>
        <v>0</v>
      </c>
      <c r="AD25" s="58" t="b">
        <f>+'19'!I79</f>
        <v>0</v>
      </c>
      <c r="AJ25">
        <f>+IF(F25='Liste déroulante'!A8,1,0)</f>
        <v>0</v>
      </c>
      <c r="AK25">
        <f>+IF(OR(E25='Liste déroulante'!F74,E25='Liste déroulante'!E74),1,0)</f>
        <v>0</v>
      </c>
      <c r="AL25">
        <f t="shared" si="0"/>
        <v>0</v>
      </c>
      <c r="AM25">
        <f>+IF(OR(E25='Liste déroulante'!F75,E25='Liste déroulante'!E75),1,0)</f>
        <v>0</v>
      </c>
      <c r="AN25">
        <f>+IF(R25='Liste déroulante'!A20,1,0)</f>
        <v>0</v>
      </c>
      <c r="AO25">
        <f t="shared" si="1"/>
        <v>0</v>
      </c>
      <c r="AP25">
        <f t="shared" si="2"/>
        <v>0</v>
      </c>
    </row>
    <row r="26" spans="1:42">
      <c r="A26" s="81">
        <f>+'20'!L3</f>
        <v>20</v>
      </c>
      <c r="B26" s="91">
        <f>+'20'!D3</f>
        <v>0</v>
      </c>
      <c r="C26" s="91">
        <f>+'20'!H3</f>
        <v>0</v>
      </c>
      <c r="D26" s="87">
        <f>+'20'!D6</f>
        <v>0</v>
      </c>
      <c r="E26" s="100">
        <f>+'20'!F6</f>
        <v>0</v>
      </c>
      <c r="F26" s="158">
        <f>+'20'!H6</f>
        <v>0</v>
      </c>
      <c r="G26" s="158">
        <f>+'20'!J6</f>
        <v>0</v>
      </c>
      <c r="H26" s="81">
        <f>+'20'!L6</f>
        <v>0</v>
      </c>
      <c r="I26" s="106">
        <f>+'20'!D7</f>
        <v>0</v>
      </c>
      <c r="J26" s="91">
        <f>+'20'!D10</f>
        <v>0</v>
      </c>
      <c r="K26" s="91">
        <f>+'20'!F10</f>
        <v>0</v>
      </c>
      <c r="L26" s="91">
        <f>+'20'!H10</f>
        <v>0</v>
      </c>
      <c r="M26" s="91">
        <f>+'20'!J10</f>
        <v>0</v>
      </c>
      <c r="N26" s="91">
        <f>+'20'!L10</f>
        <v>0</v>
      </c>
      <c r="O26" s="81">
        <f>+'20'!D11</f>
        <v>0</v>
      </c>
      <c r="P26" s="81">
        <f>+'20'!F11</f>
        <v>0</v>
      </c>
      <c r="Q26" s="81">
        <f>+'20'!H11</f>
        <v>0</v>
      </c>
      <c r="R26" s="81">
        <f>+'20'!J11</f>
        <v>0</v>
      </c>
      <c r="S26" s="81">
        <f>+'20'!D12</f>
        <v>0</v>
      </c>
      <c r="T26" s="81">
        <f>+'20'!L11</f>
        <v>0</v>
      </c>
      <c r="U26" s="81">
        <f>+'20'!F12</f>
        <v>0</v>
      </c>
      <c r="V26" s="104">
        <f>+'20'!D15</f>
        <v>0</v>
      </c>
      <c r="W26" s="91">
        <f>+'20'!D16</f>
        <v>0</v>
      </c>
      <c r="X26" s="91">
        <f>+'20'!H16</f>
        <v>0</v>
      </c>
      <c r="Y26" s="91">
        <f>+'20'!D17</f>
        <v>0</v>
      </c>
      <c r="Z26" s="91">
        <f>+'20'!H17</f>
        <v>0</v>
      </c>
      <c r="AA26" s="81">
        <f>+'20'!L17</f>
        <v>0</v>
      </c>
      <c r="AB26" s="93">
        <f>+'20'!D18</f>
        <v>0</v>
      </c>
      <c r="AC26" s="91">
        <f>+'20'!H18</f>
        <v>0</v>
      </c>
      <c r="AD26" s="84" t="b">
        <f>+'20'!I79</f>
        <v>0</v>
      </c>
      <c r="AJ26">
        <f>+IF(F26='Liste déroulante'!A8,1,0)</f>
        <v>0</v>
      </c>
      <c r="AK26">
        <f>+IF(OR(E26='Liste déroulante'!F74,E26='Liste déroulante'!E74),1,0)</f>
        <v>0</v>
      </c>
      <c r="AL26">
        <f t="shared" si="0"/>
        <v>0</v>
      </c>
      <c r="AM26">
        <f>+IF(OR(E26='Liste déroulante'!F75,E26='Liste déroulante'!E75),1,0)</f>
        <v>0</v>
      </c>
      <c r="AN26">
        <f>+IF(R26='Liste déroulante'!A20,1,0)</f>
        <v>0</v>
      </c>
      <c r="AO26">
        <f t="shared" si="1"/>
        <v>0</v>
      </c>
      <c r="AP26">
        <f t="shared" si="2"/>
        <v>0</v>
      </c>
    </row>
    <row r="27" spans="1:42">
      <c r="A27" s="80">
        <f>+'21'!L3</f>
        <v>21</v>
      </c>
      <c r="B27" s="90">
        <f>+'21'!D3</f>
        <v>0</v>
      </c>
      <c r="C27" s="90">
        <f>+'21'!H3</f>
        <v>0</v>
      </c>
      <c r="D27" s="86">
        <f>+'21'!D6</f>
        <v>0</v>
      </c>
      <c r="E27" s="99">
        <f>+'21'!F6</f>
        <v>0</v>
      </c>
      <c r="F27" s="157">
        <f>+'21'!H6</f>
        <v>0</v>
      </c>
      <c r="G27" s="157">
        <f>+'21'!J6</f>
        <v>0</v>
      </c>
      <c r="H27" s="80">
        <f>+'21'!L6</f>
        <v>0</v>
      </c>
      <c r="I27" s="105">
        <f>+'21'!D7</f>
        <v>0</v>
      </c>
      <c r="J27" s="90">
        <f>+'21'!D10</f>
        <v>0</v>
      </c>
      <c r="K27" s="90">
        <f>+'21'!F10</f>
        <v>0</v>
      </c>
      <c r="L27" s="90">
        <f>+'21'!H10</f>
        <v>0</v>
      </c>
      <c r="M27" s="90">
        <f>+'21'!J10</f>
        <v>0</v>
      </c>
      <c r="N27" s="90">
        <f>+'21'!L10</f>
        <v>0</v>
      </c>
      <c r="O27" s="80">
        <f>+'21'!D11</f>
        <v>0</v>
      </c>
      <c r="P27" s="80">
        <f>+'21'!F11</f>
        <v>0</v>
      </c>
      <c r="Q27" s="80">
        <f>+'21'!H11</f>
        <v>0</v>
      </c>
      <c r="R27" s="80">
        <f>+'21'!J11</f>
        <v>0</v>
      </c>
      <c r="S27" s="80">
        <f>+'21'!D12</f>
        <v>0</v>
      </c>
      <c r="T27" s="80">
        <f>+'21'!L11</f>
        <v>0</v>
      </c>
      <c r="U27" s="80">
        <f>+'21'!F12</f>
        <v>0</v>
      </c>
      <c r="V27" s="103">
        <f>+'21'!D15</f>
        <v>0</v>
      </c>
      <c r="W27" s="90">
        <f>+'21'!D16</f>
        <v>0</v>
      </c>
      <c r="X27" s="90">
        <f>+'21'!H16</f>
        <v>0</v>
      </c>
      <c r="Y27" s="90">
        <f>+'21'!D17</f>
        <v>0</v>
      </c>
      <c r="Z27" s="90">
        <f>+'21'!H17</f>
        <v>0</v>
      </c>
      <c r="AA27" s="80">
        <f>+'21'!L17</f>
        <v>0</v>
      </c>
      <c r="AB27" s="92">
        <f>+'21'!D18</f>
        <v>0</v>
      </c>
      <c r="AC27" s="90">
        <f>+'21'!H18</f>
        <v>0</v>
      </c>
      <c r="AD27" s="58" t="b">
        <f>+'21'!I79</f>
        <v>0</v>
      </c>
      <c r="AJ27">
        <f>+IF(F27='Liste déroulante'!A8,1,0)</f>
        <v>0</v>
      </c>
      <c r="AK27">
        <f>+IF(OR(E27='Liste déroulante'!F74,E27='Liste déroulante'!E74),1,0)</f>
        <v>0</v>
      </c>
      <c r="AL27">
        <f t="shared" si="0"/>
        <v>0</v>
      </c>
      <c r="AM27">
        <f>+IF(OR(E27='Liste déroulante'!F75,E27='Liste déroulante'!E75),1,0)</f>
        <v>0</v>
      </c>
      <c r="AN27">
        <f>+IF(R27='Liste déroulante'!A20,1,0)</f>
        <v>0</v>
      </c>
      <c r="AO27">
        <f t="shared" si="1"/>
        <v>0</v>
      </c>
      <c r="AP27">
        <f t="shared" si="2"/>
        <v>0</v>
      </c>
    </row>
    <row r="28" spans="1:42">
      <c r="A28" s="81">
        <f>+'22'!L3</f>
        <v>22</v>
      </c>
      <c r="B28" s="91">
        <f>+'22'!D3</f>
        <v>0</v>
      </c>
      <c r="C28" s="91">
        <f>+'22'!H3</f>
        <v>0</v>
      </c>
      <c r="D28" s="87">
        <f>+'22'!D6</f>
        <v>0</v>
      </c>
      <c r="E28" s="100">
        <f>+'22'!F6</f>
        <v>0</v>
      </c>
      <c r="F28" s="158">
        <f>+'22'!H6</f>
        <v>0</v>
      </c>
      <c r="G28" s="158">
        <f>+'22'!J6</f>
        <v>0</v>
      </c>
      <c r="H28" s="81">
        <f>+'22'!L6</f>
        <v>0</v>
      </c>
      <c r="I28" s="104">
        <f>+'22'!D7</f>
        <v>0</v>
      </c>
      <c r="J28" s="91">
        <f>+'22'!D10</f>
        <v>0</v>
      </c>
      <c r="K28" s="91">
        <f>+'22'!F10</f>
        <v>0</v>
      </c>
      <c r="L28" s="91">
        <f>+'22'!H10</f>
        <v>0</v>
      </c>
      <c r="M28" s="91">
        <f>+'22'!J10</f>
        <v>0</v>
      </c>
      <c r="N28" s="91">
        <f>+'22'!L10</f>
        <v>0</v>
      </c>
      <c r="O28" s="81">
        <f>+'22'!D11</f>
        <v>0</v>
      </c>
      <c r="P28" s="81">
        <f>+'22'!F11</f>
        <v>0</v>
      </c>
      <c r="Q28" s="81">
        <f>+'22'!H11</f>
        <v>0</v>
      </c>
      <c r="R28" s="81">
        <f>+'22'!J11</f>
        <v>0</v>
      </c>
      <c r="S28" s="81">
        <f>+'22'!D12</f>
        <v>0</v>
      </c>
      <c r="T28" s="81">
        <f>+'22'!L11</f>
        <v>0</v>
      </c>
      <c r="U28" s="81">
        <f>+'22'!F12</f>
        <v>0</v>
      </c>
      <c r="V28" s="104">
        <f>+'22'!D15</f>
        <v>0</v>
      </c>
      <c r="W28" s="91">
        <f>+'22'!D16</f>
        <v>0</v>
      </c>
      <c r="X28" s="91">
        <f>+'22'!H16</f>
        <v>0</v>
      </c>
      <c r="Y28" s="91">
        <f>+'22'!D17</f>
        <v>0</v>
      </c>
      <c r="Z28" s="91">
        <f>+'22'!H17</f>
        <v>0</v>
      </c>
      <c r="AA28" s="81">
        <f>+'22'!L17</f>
        <v>0</v>
      </c>
      <c r="AB28" s="93">
        <f>+'22'!D18</f>
        <v>0</v>
      </c>
      <c r="AC28" s="91">
        <f>+'22'!H18</f>
        <v>0</v>
      </c>
      <c r="AD28" s="84" t="b">
        <f>+'22'!I79</f>
        <v>0</v>
      </c>
      <c r="AJ28">
        <f>+IF(F28='Liste déroulante'!A8,1,0)</f>
        <v>0</v>
      </c>
      <c r="AK28">
        <f>+IF(OR(E28='Liste déroulante'!F74,E28='Liste déroulante'!E74),1,0)</f>
        <v>0</v>
      </c>
      <c r="AL28">
        <f t="shared" si="0"/>
        <v>0</v>
      </c>
      <c r="AM28">
        <f>+IF(OR(E28='Liste déroulante'!F75,E28='Liste déroulante'!E75),1,0)</f>
        <v>0</v>
      </c>
      <c r="AN28">
        <f>+IF(R28='Liste déroulante'!A20,1,0)</f>
        <v>0</v>
      </c>
      <c r="AO28">
        <f t="shared" si="1"/>
        <v>0</v>
      </c>
      <c r="AP28">
        <f t="shared" si="2"/>
        <v>0</v>
      </c>
    </row>
    <row r="29" spans="1:42">
      <c r="A29" s="80">
        <f>+'23'!L3</f>
        <v>23</v>
      </c>
      <c r="B29" s="90">
        <f>+'23'!D3</f>
        <v>0</v>
      </c>
      <c r="C29" s="90">
        <f>+'23'!H3</f>
        <v>0</v>
      </c>
      <c r="D29" s="86">
        <f>+'23'!D6</f>
        <v>0</v>
      </c>
      <c r="E29" s="99">
        <f>+'23'!F6</f>
        <v>0</v>
      </c>
      <c r="F29" s="157">
        <f>+'23'!H6</f>
        <v>0</v>
      </c>
      <c r="G29" s="157">
        <f>+'23'!J6</f>
        <v>0</v>
      </c>
      <c r="H29" s="80">
        <f>+'23'!L6</f>
        <v>0</v>
      </c>
      <c r="I29" s="103">
        <f>+'23'!D7</f>
        <v>0</v>
      </c>
      <c r="J29" s="90">
        <f>+'23'!D10</f>
        <v>0</v>
      </c>
      <c r="K29" s="90">
        <f>+'23'!F10</f>
        <v>0</v>
      </c>
      <c r="L29" s="90">
        <f>+'23'!H10</f>
        <v>0</v>
      </c>
      <c r="M29" s="90">
        <f>+'23'!J10</f>
        <v>0</v>
      </c>
      <c r="N29" s="90">
        <f>+'23'!L10</f>
        <v>0</v>
      </c>
      <c r="O29" s="80">
        <f>+'23'!D11</f>
        <v>0</v>
      </c>
      <c r="P29" s="80">
        <f>+'23'!F11</f>
        <v>0</v>
      </c>
      <c r="Q29" s="80">
        <f>+'23'!H11</f>
        <v>0</v>
      </c>
      <c r="R29" s="80">
        <f>+'23'!J11</f>
        <v>0</v>
      </c>
      <c r="S29" s="80">
        <f>+'23'!D12</f>
        <v>0</v>
      </c>
      <c r="T29" s="80">
        <f>+'23'!L11</f>
        <v>0</v>
      </c>
      <c r="U29" s="80">
        <f>+'23'!F12</f>
        <v>0</v>
      </c>
      <c r="V29" s="103">
        <f>+'23'!D15</f>
        <v>0</v>
      </c>
      <c r="W29" s="90">
        <f>+'23'!D16</f>
        <v>0</v>
      </c>
      <c r="X29" s="90">
        <f>+'23'!H16</f>
        <v>0</v>
      </c>
      <c r="Y29" s="90">
        <f>+'23'!D17</f>
        <v>0</v>
      </c>
      <c r="Z29" s="90">
        <f>+'23'!H17</f>
        <v>0</v>
      </c>
      <c r="AA29" s="80">
        <f>+'23'!L17</f>
        <v>0</v>
      </c>
      <c r="AB29" s="92">
        <f>+'23'!D18</f>
        <v>0</v>
      </c>
      <c r="AC29" s="90">
        <f>+'23'!H18</f>
        <v>0</v>
      </c>
      <c r="AD29" s="58" t="b">
        <f>+'23'!I79</f>
        <v>0</v>
      </c>
      <c r="AJ29">
        <f>+IF(F29='Liste déroulante'!A8,1,0)</f>
        <v>0</v>
      </c>
      <c r="AK29">
        <f>+IF(OR(E29='Liste déroulante'!F74,E29='Liste déroulante'!E74),1,0)</f>
        <v>0</v>
      </c>
      <c r="AL29">
        <f t="shared" si="0"/>
        <v>0</v>
      </c>
      <c r="AM29">
        <f>+IF(OR(E29='Liste déroulante'!F75,E29='Liste déroulante'!E75),1,0)</f>
        <v>0</v>
      </c>
      <c r="AN29">
        <f>+IF(R29='Liste déroulante'!A20,1,0)</f>
        <v>0</v>
      </c>
      <c r="AO29">
        <f t="shared" si="1"/>
        <v>0</v>
      </c>
      <c r="AP29">
        <f t="shared" si="2"/>
        <v>0</v>
      </c>
    </row>
    <row r="30" spans="1:42">
      <c r="A30" s="81">
        <f>+'24'!L3</f>
        <v>24</v>
      </c>
      <c r="B30" s="91">
        <f>+'24'!D3</f>
        <v>0</v>
      </c>
      <c r="C30" s="91">
        <f>+'24'!H3</f>
        <v>0</v>
      </c>
      <c r="D30" s="87">
        <f>+'24'!D6</f>
        <v>0</v>
      </c>
      <c r="E30" s="100">
        <f>+'24'!F6</f>
        <v>0</v>
      </c>
      <c r="F30" s="158">
        <f>+'24'!H6</f>
        <v>0</v>
      </c>
      <c r="G30" s="158">
        <f>+'24'!J6</f>
        <v>0</v>
      </c>
      <c r="H30" s="81">
        <f>+'24'!L6</f>
        <v>0</v>
      </c>
      <c r="I30" s="104">
        <f>+'24'!D7</f>
        <v>0</v>
      </c>
      <c r="J30" s="91">
        <f>+'24'!D10</f>
        <v>0</v>
      </c>
      <c r="K30" s="91">
        <f>+'24'!F10</f>
        <v>0</v>
      </c>
      <c r="L30" s="91">
        <f>+'24'!H10</f>
        <v>0</v>
      </c>
      <c r="M30" s="91">
        <f>+'24'!J10</f>
        <v>0</v>
      </c>
      <c r="N30" s="91">
        <f>+'24'!L10</f>
        <v>0</v>
      </c>
      <c r="O30" s="81">
        <f>+'24'!D11</f>
        <v>0</v>
      </c>
      <c r="P30" s="81">
        <f>+'24'!F11</f>
        <v>0</v>
      </c>
      <c r="Q30" s="81">
        <f>+'24'!H11</f>
        <v>0</v>
      </c>
      <c r="R30" s="81">
        <f>+'24'!J11</f>
        <v>0</v>
      </c>
      <c r="S30" s="81">
        <f>+'24'!D12</f>
        <v>0</v>
      </c>
      <c r="T30" s="81">
        <f>+'24'!L11</f>
        <v>0</v>
      </c>
      <c r="U30" s="81">
        <f>+'24'!F12</f>
        <v>0</v>
      </c>
      <c r="V30" s="104">
        <f>+'24'!D15</f>
        <v>0</v>
      </c>
      <c r="W30" s="91">
        <f>+'24'!D16</f>
        <v>0</v>
      </c>
      <c r="X30" s="91">
        <f>+'24'!H16</f>
        <v>0</v>
      </c>
      <c r="Y30" s="91">
        <f>+'24'!D17</f>
        <v>0</v>
      </c>
      <c r="Z30" s="91">
        <f>+'24'!H17</f>
        <v>0</v>
      </c>
      <c r="AA30" s="81">
        <f>+'24'!L17</f>
        <v>0</v>
      </c>
      <c r="AB30" s="93">
        <f>+'24'!D18</f>
        <v>0</v>
      </c>
      <c r="AC30" s="91">
        <f>+'24'!H18</f>
        <v>0</v>
      </c>
      <c r="AD30" s="84" t="b">
        <f>+'24'!I79</f>
        <v>0</v>
      </c>
      <c r="AJ30">
        <f>+IF(F30='Liste déroulante'!A8,1,0)</f>
        <v>0</v>
      </c>
      <c r="AK30">
        <f>+IF(OR(E30='Liste déroulante'!F74,E30='Liste déroulante'!E74),1,0)</f>
        <v>0</v>
      </c>
      <c r="AL30">
        <f t="shared" si="0"/>
        <v>0</v>
      </c>
      <c r="AM30">
        <f>+IF(OR(E30='Liste déroulante'!F75,E30='Liste déroulante'!E75),1,0)</f>
        <v>0</v>
      </c>
      <c r="AN30">
        <f>+IF(R30='Liste déroulante'!A20,1,0)</f>
        <v>0</v>
      </c>
      <c r="AO30">
        <f t="shared" si="1"/>
        <v>0</v>
      </c>
      <c r="AP30">
        <f t="shared" si="2"/>
        <v>0</v>
      </c>
    </row>
    <row r="31" spans="1:42">
      <c r="A31" s="80">
        <f>+'25'!L3</f>
        <v>25</v>
      </c>
      <c r="B31" s="90">
        <f>+'25'!D3</f>
        <v>0</v>
      </c>
      <c r="C31" s="90">
        <f>+'25'!H3</f>
        <v>0</v>
      </c>
      <c r="D31" s="86">
        <f>+'25'!D6</f>
        <v>0</v>
      </c>
      <c r="E31" s="99">
        <f>+'25'!F6</f>
        <v>0</v>
      </c>
      <c r="F31" s="157">
        <f>+'25'!H6</f>
        <v>0</v>
      </c>
      <c r="G31" s="157">
        <f>+'25'!J6</f>
        <v>0</v>
      </c>
      <c r="H31" s="80">
        <f>+'25'!L6</f>
        <v>0</v>
      </c>
      <c r="I31" s="103">
        <f>+'25'!D7</f>
        <v>0</v>
      </c>
      <c r="J31" s="90">
        <f>+'25'!D10</f>
        <v>0</v>
      </c>
      <c r="K31" s="90">
        <f>+'25'!F10</f>
        <v>0</v>
      </c>
      <c r="L31" s="90">
        <f>+'25'!H10</f>
        <v>0</v>
      </c>
      <c r="M31" s="90">
        <f>+'25'!J10</f>
        <v>0</v>
      </c>
      <c r="N31" s="90">
        <f>+'25'!L10</f>
        <v>0</v>
      </c>
      <c r="O31" s="80">
        <f>+'25'!D11</f>
        <v>0</v>
      </c>
      <c r="P31" s="80">
        <f>+'25'!F11</f>
        <v>0</v>
      </c>
      <c r="Q31" s="80">
        <f>+'25'!H11</f>
        <v>0</v>
      </c>
      <c r="R31" s="80">
        <f>+'25'!J11</f>
        <v>0</v>
      </c>
      <c r="S31" s="80">
        <f>+'25'!D12</f>
        <v>0</v>
      </c>
      <c r="T31" s="80">
        <f>+'25'!L11</f>
        <v>0</v>
      </c>
      <c r="U31" s="80">
        <f>+'25'!F12</f>
        <v>0</v>
      </c>
      <c r="V31" s="103">
        <f>+'25'!D15</f>
        <v>0</v>
      </c>
      <c r="W31" s="90">
        <f>+'25'!D16</f>
        <v>0</v>
      </c>
      <c r="X31" s="90">
        <f>+'25'!H16</f>
        <v>0</v>
      </c>
      <c r="Y31" s="90">
        <f>+'25'!D17</f>
        <v>0</v>
      </c>
      <c r="Z31" s="90">
        <f>+'25'!H17</f>
        <v>0</v>
      </c>
      <c r="AA31" s="80">
        <f>+'25'!L17</f>
        <v>0</v>
      </c>
      <c r="AB31" s="92">
        <f>+'25'!D18</f>
        <v>0</v>
      </c>
      <c r="AC31" s="90">
        <f>+'25'!H18</f>
        <v>0</v>
      </c>
      <c r="AD31" s="58" t="b">
        <f>+'25'!I79</f>
        <v>0</v>
      </c>
      <c r="AJ31">
        <f>+IF(F31='Liste déroulante'!A8,1,0)</f>
        <v>0</v>
      </c>
      <c r="AK31">
        <f>+IF(OR(E31='Liste déroulante'!F74,E31='Liste déroulante'!E74),1,0)</f>
        <v>0</v>
      </c>
      <c r="AL31">
        <f t="shared" si="0"/>
        <v>0</v>
      </c>
      <c r="AM31">
        <f>+IF(OR(E31='Liste déroulante'!F75,E31='Liste déroulante'!E75),1,0)</f>
        <v>0</v>
      </c>
      <c r="AN31">
        <f>+IF(R31='Liste déroulante'!A20,1,0)</f>
        <v>0</v>
      </c>
      <c r="AO31">
        <f t="shared" si="1"/>
        <v>0</v>
      </c>
      <c r="AP31">
        <f t="shared" si="2"/>
        <v>0</v>
      </c>
    </row>
    <row r="32" spans="1:42">
      <c r="A32" s="81">
        <f>+'26'!L3</f>
        <v>26</v>
      </c>
      <c r="B32" s="91">
        <f>+'26'!D3</f>
        <v>0</v>
      </c>
      <c r="C32" s="91">
        <f>+'26'!H3</f>
        <v>0</v>
      </c>
      <c r="D32" s="87">
        <f>+'26'!D6</f>
        <v>0</v>
      </c>
      <c r="E32" s="100">
        <f>+'26'!F6</f>
        <v>0</v>
      </c>
      <c r="F32" s="158">
        <f>+'26'!H6</f>
        <v>0</v>
      </c>
      <c r="G32" s="158">
        <f>+'26'!J6</f>
        <v>0</v>
      </c>
      <c r="H32" s="81">
        <f>+'26'!L6</f>
        <v>0</v>
      </c>
      <c r="I32" s="104">
        <f>+'26'!D7</f>
        <v>0</v>
      </c>
      <c r="J32" s="91">
        <f>+'26'!D10</f>
        <v>0</v>
      </c>
      <c r="K32" s="91">
        <f>+'26'!F10</f>
        <v>0</v>
      </c>
      <c r="L32" s="91">
        <f>+'26'!H10</f>
        <v>0</v>
      </c>
      <c r="M32" s="91">
        <f>+'26'!J10</f>
        <v>0</v>
      </c>
      <c r="N32" s="91">
        <f>+'26'!L10</f>
        <v>0</v>
      </c>
      <c r="O32" s="81">
        <f>+'26'!D11</f>
        <v>0</v>
      </c>
      <c r="P32" s="81">
        <f>+'26'!F11</f>
        <v>0</v>
      </c>
      <c r="Q32" s="81">
        <f>+'26'!H11</f>
        <v>0</v>
      </c>
      <c r="R32" s="81">
        <f>+'26'!J11</f>
        <v>0</v>
      </c>
      <c r="S32" s="81">
        <f>+'26'!D12</f>
        <v>0</v>
      </c>
      <c r="T32" s="81">
        <f>+'26'!L11</f>
        <v>0</v>
      </c>
      <c r="U32" s="81">
        <f>+'26'!F12</f>
        <v>0</v>
      </c>
      <c r="V32" s="104">
        <f>+'26'!D15</f>
        <v>0</v>
      </c>
      <c r="W32" s="91">
        <f>+'26'!D16</f>
        <v>0</v>
      </c>
      <c r="X32" s="91">
        <f>+'26'!H16</f>
        <v>0</v>
      </c>
      <c r="Y32" s="91">
        <f>+'26'!D17</f>
        <v>0</v>
      </c>
      <c r="Z32" s="91">
        <f>+'26'!H17</f>
        <v>0</v>
      </c>
      <c r="AA32" s="81">
        <f>+'26'!L17</f>
        <v>0</v>
      </c>
      <c r="AB32" s="93">
        <f>+'26'!D18</f>
        <v>0</v>
      </c>
      <c r="AC32" s="91">
        <f>+'26'!H18</f>
        <v>0</v>
      </c>
      <c r="AD32" s="84" t="b">
        <f>+'26'!I79</f>
        <v>0</v>
      </c>
      <c r="AJ32">
        <f>+IF(F32='Liste déroulante'!A8,1,0)</f>
        <v>0</v>
      </c>
      <c r="AK32">
        <f>+IF(OR(E32='Liste déroulante'!F74,E32='Liste déroulante'!E74),1,0)</f>
        <v>0</v>
      </c>
      <c r="AL32">
        <f t="shared" si="0"/>
        <v>0</v>
      </c>
      <c r="AM32">
        <f>+IF(OR(E32='Liste déroulante'!F75,E32='Liste déroulante'!E75),1,0)</f>
        <v>0</v>
      </c>
      <c r="AN32">
        <f>+IF(R32='Liste déroulante'!A20,1,0)</f>
        <v>0</v>
      </c>
      <c r="AO32">
        <f t="shared" si="1"/>
        <v>0</v>
      </c>
      <c r="AP32">
        <f t="shared" si="2"/>
        <v>0</v>
      </c>
    </row>
    <row r="33" spans="1:42">
      <c r="A33" s="80">
        <f>+'27'!L3</f>
        <v>27</v>
      </c>
      <c r="B33" s="90">
        <f>+'27'!D3</f>
        <v>0</v>
      </c>
      <c r="C33" s="90">
        <f>+'27'!H3</f>
        <v>0</v>
      </c>
      <c r="D33" s="86">
        <f>+'27'!D6</f>
        <v>0</v>
      </c>
      <c r="E33" s="99">
        <f>+'27'!F6</f>
        <v>0</v>
      </c>
      <c r="F33" s="157">
        <f>+'27'!H6</f>
        <v>0</v>
      </c>
      <c r="G33" s="157">
        <f>+'27'!J6</f>
        <v>0</v>
      </c>
      <c r="H33" s="80">
        <f>+'27'!L6</f>
        <v>0</v>
      </c>
      <c r="I33" s="105">
        <f>+'27'!D7</f>
        <v>0</v>
      </c>
      <c r="J33" s="90">
        <f>+'27'!D10</f>
        <v>0</v>
      </c>
      <c r="K33" s="90">
        <f>+'27'!F10</f>
        <v>0</v>
      </c>
      <c r="L33" s="90">
        <f>+'27'!H10</f>
        <v>0</v>
      </c>
      <c r="M33" s="90">
        <f>+'27'!J10</f>
        <v>0</v>
      </c>
      <c r="N33" s="90">
        <f>+'27'!L10</f>
        <v>0</v>
      </c>
      <c r="O33" s="80">
        <f>+'27'!D11</f>
        <v>0</v>
      </c>
      <c r="P33" s="80">
        <f>+'27'!F11</f>
        <v>0</v>
      </c>
      <c r="Q33" s="80">
        <f>+'27'!H11</f>
        <v>0</v>
      </c>
      <c r="R33" s="80">
        <f>+'27'!J11</f>
        <v>0</v>
      </c>
      <c r="S33" s="80">
        <f>+'27'!D12</f>
        <v>0</v>
      </c>
      <c r="T33" s="80">
        <f>+'27'!L11</f>
        <v>0</v>
      </c>
      <c r="U33" s="80">
        <f>+'27'!F12</f>
        <v>0</v>
      </c>
      <c r="V33" s="103">
        <f>+'27'!D15</f>
        <v>0</v>
      </c>
      <c r="W33" s="90">
        <f>+'27'!D16</f>
        <v>0</v>
      </c>
      <c r="X33" s="90">
        <f>+'27'!H16</f>
        <v>0</v>
      </c>
      <c r="Y33" s="90">
        <f>+'27'!D17</f>
        <v>0</v>
      </c>
      <c r="Z33" s="90">
        <f>+'27'!H17</f>
        <v>0</v>
      </c>
      <c r="AA33" s="80">
        <f>+'27'!L17</f>
        <v>0</v>
      </c>
      <c r="AB33" s="92">
        <f>+'27'!D18</f>
        <v>0</v>
      </c>
      <c r="AC33" s="90">
        <f>+'27'!H18</f>
        <v>0</v>
      </c>
      <c r="AD33" s="58" t="b">
        <f>+'27'!I79</f>
        <v>0</v>
      </c>
      <c r="AJ33">
        <f>+IF(F33='Liste déroulante'!A8,1,0)</f>
        <v>0</v>
      </c>
      <c r="AK33">
        <f>+IF(OR(E33='Liste déroulante'!F74,E33='Liste déroulante'!E74),1,0)</f>
        <v>0</v>
      </c>
      <c r="AL33">
        <f t="shared" si="0"/>
        <v>0</v>
      </c>
      <c r="AM33">
        <f>+IF(OR(E33='Liste déroulante'!F75,E33='Liste déroulante'!E75),1,0)</f>
        <v>0</v>
      </c>
      <c r="AN33">
        <f>+IF(R33='Liste déroulante'!A20,1,0)</f>
        <v>0</v>
      </c>
      <c r="AO33">
        <f t="shared" si="1"/>
        <v>0</v>
      </c>
      <c r="AP33">
        <f t="shared" si="2"/>
        <v>0</v>
      </c>
    </row>
    <row r="34" spans="1:42">
      <c r="A34" s="81">
        <f>+'28'!L3</f>
        <v>28</v>
      </c>
      <c r="B34" s="91">
        <f>+'28'!D3</f>
        <v>0</v>
      </c>
      <c r="C34" s="91">
        <f>+'28'!H3</f>
        <v>0</v>
      </c>
      <c r="D34" s="87">
        <f>+'28'!D6</f>
        <v>0</v>
      </c>
      <c r="E34" s="100">
        <f>+'28'!F6</f>
        <v>0</v>
      </c>
      <c r="F34" s="158">
        <f>+'28'!H6</f>
        <v>0</v>
      </c>
      <c r="G34" s="158">
        <f>+'28'!J6</f>
        <v>0</v>
      </c>
      <c r="H34" s="81">
        <f>+'28'!L6</f>
        <v>0</v>
      </c>
      <c r="I34" s="106">
        <f>+'28'!D7</f>
        <v>0</v>
      </c>
      <c r="J34" s="91">
        <f>+'28'!D10</f>
        <v>0</v>
      </c>
      <c r="K34" s="91">
        <f>+'28'!F10</f>
        <v>0</v>
      </c>
      <c r="L34" s="91">
        <f>+'28'!H10</f>
        <v>0</v>
      </c>
      <c r="M34" s="91">
        <f>+'28'!J10</f>
        <v>0</v>
      </c>
      <c r="N34" s="91">
        <f>+'28'!L10</f>
        <v>0</v>
      </c>
      <c r="O34" s="81">
        <f>+'28'!D11</f>
        <v>0</v>
      </c>
      <c r="P34" s="81">
        <f>+'28'!F11</f>
        <v>0</v>
      </c>
      <c r="Q34" s="81">
        <f>+'28'!H11</f>
        <v>0</v>
      </c>
      <c r="R34" s="81">
        <f>+'28'!J11</f>
        <v>0</v>
      </c>
      <c r="S34" s="81">
        <f>+'28'!D12</f>
        <v>0</v>
      </c>
      <c r="T34" s="81">
        <f>+'28'!L11</f>
        <v>0</v>
      </c>
      <c r="U34" s="81">
        <f>+'28'!F12</f>
        <v>0</v>
      </c>
      <c r="V34" s="104">
        <f>+'28'!D15</f>
        <v>0</v>
      </c>
      <c r="W34" s="91">
        <f>+'28'!D16</f>
        <v>0</v>
      </c>
      <c r="X34" s="91">
        <f>+'28'!H16</f>
        <v>0</v>
      </c>
      <c r="Y34" s="91">
        <f>+'28'!D17</f>
        <v>0</v>
      </c>
      <c r="Z34" s="91">
        <f>+'28'!H17</f>
        <v>0</v>
      </c>
      <c r="AA34" s="81">
        <f>+'28'!L17</f>
        <v>0</v>
      </c>
      <c r="AB34" s="93">
        <f>+'28'!D18</f>
        <v>0</v>
      </c>
      <c r="AC34" s="91">
        <f>+'28'!H18</f>
        <v>0</v>
      </c>
      <c r="AD34" s="84" t="b">
        <f>+'28'!I79</f>
        <v>0</v>
      </c>
      <c r="AJ34">
        <f>+IF(F34='Liste déroulante'!A8,1,0)</f>
        <v>0</v>
      </c>
      <c r="AK34">
        <f>+IF(OR(E34='Liste déroulante'!F74,E34='Liste déroulante'!E74),1,0)</f>
        <v>0</v>
      </c>
      <c r="AL34">
        <f t="shared" si="0"/>
        <v>0</v>
      </c>
      <c r="AM34">
        <f>+IF(OR(E34='Liste déroulante'!F75,E34='Liste déroulante'!E75),1,0)</f>
        <v>0</v>
      </c>
      <c r="AN34">
        <f>+IF(R34='Liste déroulante'!A20,1,0)</f>
        <v>0</v>
      </c>
      <c r="AO34">
        <f t="shared" si="1"/>
        <v>0</v>
      </c>
      <c r="AP34">
        <f t="shared" si="2"/>
        <v>0</v>
      </c>
    </row>
    <row r="35" spans="1:42">
      <c r="A35" s="80">
        <f>+'29'!L3</f>
        <v>29</v>
      </c>
      <c r="B35" s="90">
        <f>+'29'!D3</f>
        <v>0</v>
      </c>
      <c r="C35" s="90">
        <f>+'29'!H3</f>
        <v>0</v>
      </c>
      <c r="D35" s="86">
        <f>+'29'!D6</f>
        <v>0</v>
      </c>
      <c r="E35" s="99">
        <f>+'29'!F6</f>
        <v>0</v>
      </c>
      <c r="F35" s="157">
        <f>+'29'!H6</f>
        <v>0</v>
      </c>
      <c r="G35" s="157">
        <f>+'29'!J6</f>
        <v>0</v>
      </c>
      <c r="H35" s="80">
        <f>+'29'!L6</f>
        <v>0</v>
      </c>
      <c r="I35" s="105">
        <f>+'29'!D7</f>
        <v>0</v>
      </c>
      <c r="J35" s="90">
        <f>+'29'!D10</f>
        <v>0</v>
      </c>
      <c r="K35" s="90">
        <f>+'29'!F10</f>
        <v>0</v>
      </c>
      <c r="L35" s="90">
        <f>+'29'!H10</f>
        <v>0</v>
      </c>
      <c r="M35" s="90">
        <f>+'29'!J10</f>
        <v>0</v>
      </c>
      <c r="N35" s="90">
        <f>+'29'!L10</f>
        <v>0</v>
      </c>
      <c r="O35" s="80">
        <f>+'29'!D11</f>
        <v>0</v>
      </c>
      <c r="P35" s="80">
        <f>+'29'!F11</f>
        <v>0</v>
      </c>
      <c r="Q35" s="80">
        <f>+'29'!H11</f>
        <v>0</v>
      </c>
      <c r="R35" s="80">
        <f>+'29'!J11</f>
        <v>0</v>
      </c>
      <c r="S35" s="80">
        <f>+'29'!D12</f>
        <v>0</v>
      </c>
      <c r="T35" s="80">
        <f>+'29'!L11</f>
        <v>0</v>
      </c>
      <c r="U35" s="80">
        <f>+'29'!F12</f>
        <v>0</v>
      </c>
      <c r="V35" s="103">
        <f>+'29'!D15</f>
        <v>0</v>
      </c>
      <c r="W35" s="90">
        <f>+'29'!D16</f>
        <v>0</v>
      </c>
      <c r="X35" s="90">
        <f>+'29'!H16</f>
        <v>0</v>
      </c>
      <c r="Y35" s="90">
        <f>+'29'!D17</f>
        <v>0</v>
      </c>
      <c r="Z35" s="90">
        <f>+'29'!H17</f>
        <v>0</v>
      </c>
      <c r="AA35" s="80">
        <f>+'29'!L17</f>
        <v>0</v>
      </c>
      <c r="AB35" s="92">
        <f>+'29'!D18</f>
        <v>0</v>
      </c>
      <c r="AC35" s="90">
        <f>+'29'!H18</f>
        <v>0</v>
      </c>
      <c r="AD35" s="58" t="b">
        <f>+'29'!I79</f>
        <v>0</v>
      </c>
      <c r="AJ35">
        <f>+IF(F35='Liste déroulante'!A8,1,0)</f>
        <v>0</v>
      </c>
      <c r="AK35">
        <f>+IF(OR(E35='Liste déroulante'!F74,E35='Liste déroulante'!E74),1,0)</f>
        <v>0</v>
      </c>
      <c r="AL35">
        <f t="shared" si="0"/>
        <v>0</v>
      </c>
      <c r="AM35">
        <f>+IF(OR(E35='Liste déroulante'!F75,E35='Liste déroulante'!E75),1,0)</f>
        <v>0</v>
      </c>
      <c r="AN35">
        <f>+IF(R35='Liste déroulante'!A20,1,0)</f>
        <v>0</v>
      </c>
      <c r="AO35">
        <f t="shared" si="1"/>
        <v>0</v>
      </c>
      <c r="AP35">
        <f t="shared" si="2"/>
        <v>0</v>
      </c>
    </row>
    <row r="36" spans="1:42">
      <c r="A36" s="81">
        <f>+'30'!L3</f>
        <v>30</v>
      </c>
      <c r="B36" s="91">
        <f>+'30'!D3</f>
        <v>0</v>
      </c>
      <c r="C36" s="91">
        <f>+'30'!H3</f>
        <v>0</v>
      </c>
      <c r="D36" s="87">
        <f>+'30'!D6</f>
        <v>0</v>
      </c>
      <c r="E36" s="100">
        <f>+'30'!F6</f>
        <v>0</v>
      </c>
      <c r="F36" s="158">
        <f>+'30'!H6</f>
        <v>0</v>
      </c>
      <c r="G36" s="158">
        <f>+'30'!J6</f>
        <v>0</v>
      </c>
      <c r="H36" s="81">
        <f>+'30'!L6</f>
        <v>0</v>
      </c>
      <c r="I36" s="106">
        <f>+'30'!D7</f>
        <v>0</v>
      </c>
      <c r="J36" s="91">
        <f>+'30'!D10</f>
        <v>0</v>
      </c>
      <c r="K36" s="91">
        <f>+'30'!F10</f>
        <v>0</v>
      </c>
      <c r="L36" s="91">
        <f>+'30'!H10</f>
        <v>0</v>
      </c>
      <c r="M36" s="91">
        <f>+'30'!J10</f>
        <v>0</v>
      </c>
      <c r="N36" s="91">
        <f>+'30'!L10</f>
        <v>0</v>
      </c>
      <c r="O36" s="81">
        <f>+'30'!D11</f>
        <v>0</v>
      </c>
      <c r="P36" s="81">
        <f>+'30'!F11</f>
        <v>0</v>
      </c>
      <c r="Q36" s="81">
        <f>+'30'!H11</f>
        <v>0</v>
      </c>
      <c r="R36" s="81">
        <f>+'30'!J11</f>
        <v>0</v>
      </c>
      <c r="S36" s="81">
        <f>+'30'!D12</f>
        <v>0</v>
      </c>
      <c r="T36" s="81">
        <f>+'30'!L11</f>
        <v>0</v>
      </c>
      <c r="U36" s="81">
        <f>+'30'!F12</f>
        <v>0</v>
      </c>
      <c r="V36" s="104">
        <f>+'30'!D15</f>
        <v>0</v>
      </c>
      <c r="W36" s="91">
        <f>+'30'!D16</f>
        <v>0</v>
      </c>
      <c r="X36" s="91">
        <f>+'30'!H16</f>
        <v>0</v>
      </c>
      <c r="Y36" s="91">
        <f>+'30'!D17</f>
        <v>0</v>
      </c>
      <c r="Z36" s="91">
        <f>+'30'!H17</f>
        <v>0</v>
      </c>
      <c r="AA36" s="81">
        <f>+'30'!L17</f>
        <v>0</v>
      </c>
      <c r="AB36" s="93">
        <f>+'30'!D18</f>
        <v>0</v>
      </c>
      <c r="AC36" s="91">
        <f>+'30'!H18</f>
        <v>0</v>
      </c>
      <c r="AD36" s="84" t="b">
        <f>+'30'!I79</f>
        <v>0</v>
      </c>
      <c r="AJ36">
        <f>+IF(F36='Liste déroulante'!A8,1,0)</f>
        <v>0</v>
      </c>
      <c r="AK36">
        <f>+IF(OR(E36='Liste déroulante'!F74,E36='Liste déroulante'!E74),1,0)</f>
        <v>0</v>
      </c>
      <c r="AL36">
        <f t="shared" si="0"/>
        <v>0</v>
      </c>
      <c r="AM36">
        <f>+IF(OR(E36='Liste déroulante'!F75,E36='Liste déroulante'!E75),1,0)</f>
        <v>0</v>
      </c>
      <c r="AN36">
        <f>+IF(R36='Liste déroulante'!A20,1,0)</f>
        <v>0</v>
      </c>
      <c r="AO36">
        <f t="shared" si="1"/>
        <v>0</v>
      </c>
      <c r="AP36">
        <f t="shared" si="2"/>
        <v>0</v>
      </c>
    </row>
    <row r="37" spans="1:42">
      <c r="A37" s="80">
        <f>+'31'!L3</f>
        <v>31</v>
      </c>
      <c r="B37" s="90">
        <f>+'31'!D3</f>
        <v>0</v>
      </c>
      <c r="C37" s="90">
        <f>+'31'!H3</f>
        <v>0</v>
      </c>
      <c r="D37" s="86">
        <f>+'31'!D6</f>
        <v>0</v>
      </c>
      <c r="E37" s="99">
        <f>+'31'!F6</f>
        <v>0</v>
      </c>
      <c r="F37" s="157">
        <f>+'31'!H6</f>
        <v>0</v>
      </c>
      <c r="G37" s="157">
        <f>+'31'!J6</f>
        <v>0</v>
      </c>
      <c r="H37" s="80">
        <f>+'31'!L6</f>
        <v>0</v>
      </c>
      <c r="I37" s="105">
        <f>+'31'!D7</f>
        <v>0</v>
      </c>
      <c r="J37" s="90">
        <f>+'31'!D10</f>
        <v>0</v>
      </c>
      <c r="K37" s="90">
        <f>+'31'!F10</f>
        <v>0</v>
      </c>
      <c r="L37" s="90">
        <f>+'31'!H10</f>
        <v>0</v>
      </c>
      <c r="M37" s="90">
        <f>+'31'!J10</f>
        <v>0</v>
      </c>
      <c r="N37" s="90">
        <f>+'31'!L10</f>
        <v>0</v>
      </c>
      <c r="O37" s="80">
        <f>+'31'!D11</f>
        <v>0</v>
      </c>
      <c r="P37" s="80">
        <f>+'31'!F11</f>
        <v>0</v>
      </c>
      <c r="Q37" s="80">
        <f>+'31'!H11</f>
        <v>0</v>
      </c>
      <c r="R37" s="80">
        <f>+'31'!J11</f>
        <v>0</v>
      </c>
      <c r="S37" s="80">
        <f>+'31'!D12</f>
        <v>0</v>
      </c>
      <c r="T37" s="80">
        <f>+'31'!L11</f>
        <v>0</v>
      </c>
      <c r="U37" s="80">
        <f>+'31'!F12</f>
        <v>0</v>
      </c>
      <c r="V37" s="103">
        <f>+'31'!D15</f>
        <v>0</v>
      </c>
      <c r="W37" s="90">
        <f>+'31'!D16</f>
        <v>0</v>
      </c>
      <c r="X37" s="90">
        <f>+'31'!H16</f>
        <v>0</v>
      </c>
      <c r="Y37" s="90">
        <f>+'31'!D17</f>
        <v>0</v>
      </c>
      <c r="Z37" s="90">
        <f>+'31'!H17</f>
        <v>0</v>
      </c>
      <c r="AA37" s="80">
        <f>+'31'!L17</f>
        <v>0</v>
      </c>
      <c r="AB37" s="92">
        <f>+'31'!D18</f>
        <v>0</v>
      </c>
      <c r="AC37" s="90">
        <f>+'31'!H18</f>
        <v>0</v>
      </c>
      <c r="AD37" s="58" t="b">
        <f>+'31'!I79</f>
        <v>0</v>
      </c>
      <c r="AJ37">
        <f>+IF(F37='Liste déroulante'!A8,1,0)</f>
        <v>0</v>
      </c>
      <c r="AK37">
        <f>+IF(OR(E37='Liste déroulante'!F74,E37='Liste déroulante'!E74),1,0)</f>
        <v>0</v>
      </c>
      <c r="AL37">
        <f t="shared" si="0"/>
        <v>0</v>
      </c>
      <c r="AM37">
        <f>+IF(OR(E37='Liste déroulante'!F75,E37='Liste déroulante'!E75),1,0)</f>
        <v>0</v>
      </c>
      <c r="AN37">
        <f>+IF(R37='Liste déroulante'!A20,1,0)</f>
        <v>0</v>
      </c>
      <c r="AO37">
        <f t="shared" si="1"/>
        <v>0</v>
      </c>
      <c r="AP37">
        <f t="shared" si="2"/>
        <v>0</v>
      </c>
    </row>
    <row r="38" spans="1:42">
      <c r="A38" s="81">
        <f>+'32'!L3</f>
        <v>32</v>
      </c>
      <c r="B38" s="91">
        <f>+'32'!D3</f>
        <v>0</v>
      </c>
      <c r="C38" s="91">
        <f>+'32'!H3</f>
        <v>0</v>
      </c>
      <c r="D38" s="87">
        <f>+'32'!D6</f>
        <v>0</v>
      </c>
      <c r="E38" s="100">
        <f>+'32'!F6</f>
        <v>0</v>
      </c>
      <c r="F38" s="158">
        <f>+'32'!H6</f>
        <v>0</v>
      </c>
      <c r="G38" s="158">
        <f>+'32'!J6</f>
        <v>0</v>
      </c>
      <c r="H38" s="81">
        <f>+'32'!L6</f>
        <v>0</v>
      </c>
      <c r="I38" s="106">
        <f>+'32'!D7</f>
        <v>0</v>
      </c>
      <c r="J38" s="91">
        <f>+'32'!D10</f>
        <v>0</v>
      </c>
      <c r="K38" s="91">
        <f>+'32'!F10</f>
        <v>0</v>
      </c>
      <c r="L38" s="91">
        <f>+'32'!H10</f>
        <v>0</v>
      </c>
      <c r="M38" s="91">
        <f>+'32'!J10</f>
        <v>0</v>
      </c>
      <c r="N38" s="91">
        <f>+'32'!L10</f>
        <v>0</v>
      </c>
      <c r="O38" s="81">
        <f>+'32'!D11</f>
        <v>0</v>
      </c>
      <c r="P38" s="81">
        <f>+'32'!F11</f>
        <v>0</v>
      </c>
      <c r="Q38" s="81">
        <f>+'32'!H11</f>
        <v>0</v>
      </c>
      <c r="R38" s="81">
        <f>+'32'!J11</f>
        <v>0</v>
      </c>
      <c r="S38" s="81">
        <f>+'32'!D12</f>
        <v>0</v>
      </c>
      <c r="T38" s="81">
        <f>+'32'!L11</f>
        <v>0</v>
      </c>
      <c r="U38" s="81">
        <f>+'32'!F12</f>
        <v>0</v>
      </c>
      <c r="V38" s="104">
        <f>+'32'!D15</f>
        <v>0</v>
      </c>
      <c r="W38" s="91">
        <f>+'32'!D16</f>
        <v>0</v>
      </c>
      <c r="X38" s="91">
        <f>+'32'!H16</f>
        <v>0</v>
      </c>
      <c r="Y38" s="91">
        <f>+'32'!D17</f>
        <v>0</v>
      </c>
      <c r="Z38" s="91">
        <f>+'32'!H17</f>
        <v>0</v>
      </c>
      <c r="AA38" s="81">
        <f>+'32'!L17</f>
        <v>0</v>
      </c>
      <c r="AB38" s="93">
        <f>+'32'!D18</f>
        <v>0</v>
      </c>
      <c r="AC38" s="91">
        <f>+'32'!H18</f>
        <v>0</v>
      </c>
      <c r="AD38" s="84" t="b">
        <f>+'32'!I79</f>
        <v>0</v>
      </c>
      <c r="AJ38">
        <f>+IF(F38='Liste déroulante'!A8,1,0)</f>
        <v>0</v>
      </c>
      <c r="AK38">
        <f>+IF(OR(E38='Liste déroulante'!F74,E38='Liste déroulante'!E74),1,0)</f>
        <v>0</v>
      </c>
      <c r="AL38">
        <f t="shared" si="0"/>
        <v>0</v>
      </c>
      <c r="AM38">
        <f>+IF(OR(E38='Liste déroulante'!F75,E38='Liste déroulante'!E75),1,0)</f>
        <v>0</v>
      </c>
      <c r="AN38">
        <f>+IF(R38='Liste déroulante'!A20,1,0)</f>
        <v>0</v>
      </c>
      <c r="AO38">
        <f t="shared" si="1"/>
        <v>0</v>
      </c>
      <c r="AP38">
        <f t="shared" si="2"/>
        <v>0</v>
      </c>
    </row>
    <row r="39" spans="1:42">
      <c r="A39" s="80">
        <f>+'33'!L3</f>
        <v>33</v>
      </c>
      <c r="B39" s="90">
        <f>+'33'!D3</f>
        <v>0</v>
      </c>
      <c r="C39" s="90">
        <f>+'33'!H3</f>
        <v>0</v>
      </c>
      <c r="D39" s="86">
        <f>+'33'!D6</f>
        <v>0</v>
      </c>
      <c r="E39" s="99">
        <f>+'33'!F6</f>
        <v>0</v>
      </c>
      <c r="F39" s="157">
        <f>+'33'!H6</f>
        <v>0</v>
      </c>
      <c r="G39" s="157">
        <f>+'33'!J6</f>
        <v>0</v>
      </c>
      <c r="H39" s="80">
        <f>+'33'!L6</f>
        <v>0</v>
      </c>
      <c r="I39" s="105">
        <f>+'33'!D7</f>
        <v>0</v>
      </c>
      <c r="J39" s="90">
        <f>+'33'!D10</f>
        <v>0</v>
      </c>
      <c r="K39" s="90">
        <f>+'33'!F10</f>
        <v>0</v>
      </c>
      <c r="L39" s="90">
        <f>+'33'!H10</f>
        <v>0</v>
      </c>
      <c r="M39" s="90">
        <f>+'33'!J10</f>
        <v>0</v>
      </c>
      <c r="N39" s="90">
        <f>+'33'!L10</f>
        <v>0</v>
      </c>
      <c r="O39" s="80">
        <f>+'33'!D11</f>
        <v>0</v>
      </c>
      <c r="P39" s="80">
        <f>+'33'!F11</f>
        <v>0</v>
      </c>
      <c r="Q39" s="80">
        <f>+'33'!H11</f>
        <v>0</v>
      </c>
      <c r="R39" s="80">
        <f>+'33'!J11</f>
        <v>0</v>
      </c>
      <c r="S39" s="80">
        <f>+'33'!D12</f>
        <v>0</v>
      </c>
      <c r="T39" s="80">
        <f>+'33'!L11</f>
        <v>0</v>
      </c>
      <c r="U39" s="80">
        <f>+'33'!F12</f>
        <v>0</v>
      </c>
      <c r="V39" s="103">
        <f>+'33'!D15</f>
        <v>0</v>
      </c>
      <c r="W39" s="90">
        <f>+'33'!D16</f>
        <v>0</v>
      </c>
      <c r="X39" s="90">
        <f>+'33'!H16</f>
        <v>0</v>
      </c>
      <c r="Y39" s="90">
        <f>+'33'!D17</f>
        <v>0</v>
      </c>
      <c r="Z39" s="90">
        <f>+'33'!H17</f>
        <v>0</v>
      </c>
      <c r="AA39" s="80">
        <f>+'33'!L17</f>
        <v>0</v>
      </c>
      <c r="AB39" s="92">
        <f>+'33'!D18</f>
        <v>0</v>
      </c>
      <c r="AC39" s="90">
        <f>+'33'!H18</f>
        <v>0</v>
      </c>
      <c r="AD39" s="58" t="b">
        <f>+'33'!I79</f>
        <v>0</v>
      </c>
      <c r="AJ39">
        <f>+IF(F39='Liste déroulante'!A8,1,0)</f>
        <v>0</v>
      </c>
      <c r="AK39">
        <f>+IF(OR(E39='Liste déroulante'!F74,E39='Liste déroulante'!E74),1,0)</f>
        <v>0</v>
      </c>
      <c r="AL39">
        <f t="shared" si="0"/>
        <v>0</v>
      </c>
      <c r="AM39">
        <f>+IF(OR(E39='Liste déroulante'!F75,E39='Liste déroulante'!E75),1,0)</f>
        <v>0</v>
      </c>
      <c r="AN39">
        <f>+IF(R39='Liste déroulante'!A20,1,0)</f>
        <v>0</v>
      </c>
      <c r="AO39">
        <f t="shared" si="1"/>
        <v>0</v>
      </c>
      <c r="AP39">
        <f t="shared" si="2"/>
        <v>0</v>
      </c>
    </row>
    <row r="40" spans="1:42">
      <c r="A40" s="81">
        <f>+'34'!L3</f>
        <v>34</v>
      </c>
      <c r="B40" s="91">
        <f>+'34'!D3</f>
        <v>0</v>
      </c>
      <c r="C40" s="91">
        <f>+'34'!H3</f>
        <v>0</v>
      </c>
      <c r="D40" s="87">
        <f>+'34'!D6</f>
        <v>0</v>
      </c>
      <c r="E40" s="100">
        <f>+'34'!F6</f>
        <v>0</v>
      </c>
      <c r="F40" s="158">
        <f>+'34'!H6</f>
        <v>0</v>
      </c>
      <c r="G40" s="158">
        <f>+'34'!J6</f>
        <v>0</v>
      </c>
      <c r="H40" s="81">
        <f>+'34'!L6</f>
        <v>0</v>
      </c>
      <c r="I40" s="106">
        <f>+'34'!D7</f>
        <v>0</v>
      </c>
      <c r="J40" s="91">
        <f>+'34'!D10</f>
        <v>0</v>
      </c>
      <c r="K40" s="91">
        <f>+'34'!F10</f>
        <v>0</v>
      </c>
      <c r="L40" s="91">
        <f>+'34'!H10</f>
        <v>0</v>
      </c>
      <c r="M40" s="91">
        <f>+'34'!J10</f>
        <v>0</v>
      </c>
      <c r="N40" s="91">
        <f>+'34'!L10</f>
        <v>0</v>
      </c>
      <c r="O40" s="81">
        <f>+'34'!D11</f>
        <v>0</v>
      </c>
      <c r="P40" s="81">
        <f>+'34'!F11</f>
        <v>0</v>
      </c>
      <c r="Q40" s="81">
        <f>+'34'!H11</f>
        <v>0</v>
      </c>
      <c r="R40" s="81">
        <f>+'34'!J11</f>
        <v>0</v>
      </c>
      <c r="S40" s="81">
        <f>+'34'!D12</f>
        <v>0</v>
      </c>
      <c r="T40" s="81">
        <f>+'34'!L11</f>
        <v>0</v>
      </c>
      <c r="U40" s="81">
        <f>+'34'!F12</f>
        <v>0</v>
      </c>
      <c r="V40" s="104">
        <f>+'34'!D15</f>
        <v>0</v>
      </c>
      <c r="W40" s="91">
        <f>+'34'!D16</f>
        <v>0</v>
      </c>
      <c r="X40" s="91">
        <f>+'34'!H16</f>
        <v>0</v>
      </c>
      <c r="Y40" s="91">
        <f>+'34'!D17</f>
        <v>0</v>
      </c>
      <c r="Z40" s="91">
        <f>+'34'!H17</f>
        <v>0</v>
      </c>
      <c r="AA40" s="81">
        <f>+'34'!L17</f>
        <v>0</v>
      </c>
      <c r="AB40" s="93">
        <f>+'34'!D18</f>
        <v>0</v>
      </c>
      <c r="AC40" s="91">
        <f>+'34'!H18</f>
        <v>0</v>
      </c>
      <c r="AD40" s="84" t="b">
        <f>+'34'!I79</f>
        <v>0</v>
      </c>
      <c r="AJ40">
        <f>+IF(F40='Liste déroulante'!A8,1,0)</f>
        <v>0</v>
      </c>
      <c r="AK40">
        <f>+IF(OR(E40='Liste déroulante'!F74,E40='Liste déroulante'!E74),1,0)</f>
        <v>0</v>
      </c>
      <c r="AL40">
        <f t="shared" si="0"/>
        <v>0</v>
      </c>
      <c r="AM40">
        <f>+IF(OR(E40='Liste déroulante'!F75,E40='Liste déroulante'!E75),1,0)</f>
        <v>0</v>
      </c>
      <c r="AN40">
        <f>+IF(R40='Liste déroulante'!A20,1,0)</f>
        <v>0</v>
      </c>
      <c r="AO40">
        <f t="shared" si="1"/>
        <v>0</v>
      </c>
      <c r="AP40">
        <f t="shared" si="2"/>
        <v>0</v>
      </c>
    </row>
    <row r="41" spans="1:42">
      <c r="A41" s="80">
        <f>+'35'!L3</f>
        <v>35</v>
      </c>
      <c r="B41" s="90">
        <f>+'35'!D3</f>
        <v>0</v>
      </c>
      <c r="C41" s="90">
        <f>+'35'!H3</f>
        <v>0</v>
      </c>
      <c r="D41" s="86">
        <f>+'35'!D6</f>
        <v>0</v>
      </c>
      <c r="E41" s="99">
        <f>+'35'!F6</f>
        <v>0</v>
      </c>
      <c r="F41" s="157">
        <f>+'35'!H6</f>
        <v>0</v>
      </c>
      <c r="G41" s="157">
        <f>+'35'!J6</f>
        <v>0</v>
      </c>
      <c r="H41" s="80">
        <f>+'35'!L6</f>
        <v>0</v>
      </c>
      <c r="I41" s="105">
        <f>+'35'!D7</f>
        <v>0</v>
      </c>
      <c r="J41" s="90">
        <f>+'35'!D10</f>
        <v>0</v>
      </c>
      <c r="K41" s="90">
        <f>+'35'!F10</f>
        <v>0</v>
      </c>
      <c r="L41" s="90">
        <f>+'35'!H10</f>
        <v>0</v>
      </c>
      <c r="M41" s="90">
        <f>+'35'!J10</f>
        <v>0</v>
      </c>
      <c r="N41" s="90">
        <f>+'35'!L10</f>
        <v>0</v>
      </c>
      <c r="O41" s="80">
        <f>+'35'!D11</f>
        <v>0</v>
      </c>
      <c r="P41" s="80">
        <f>+'35'!F11</f>
        <v>0</v>
      </c>
      <c r="Q41" s="80">
        <f>+'35'!H11</f>
        <v>0</v>
      </c>
      <c r="R41" s="80">
        <f>+'35'!J11</f>
        <v>0</v>
      </c>
      <c r="S41" s="80">
        <f>+'35'!D12</f>
        <v>0</v>
      </c>
      <c r="T41" s="80">
        <f>+'35'!L11</f>
        <v>0</v>
      </c>
      <c r="U41" s="80">
        <f>+'35'!F12</f>
        <v>0</v>
      </c>
      <c r="V41" s="103">
        <f>+'35'!D15</f>
        <v>0</v>
      </c>
      <c r="W41" s="90">
        <f>+'35'!D16</f>
        <v>0</v>
      </c>
      <c r="X41" s="90">
        <f>+'35'!H16</f>
        <v>0</v>
      </c>
      <c r="Y41" s="90">
        <f>+'35'!D17</f>
        <v>0</v>
      </c>
      <c r="Z41" s="90">
        <f>+'35'!H17</f>
        <v>0</v>
      </c>
      <c r="AA41" s="80">
        <f>+'35'!L17</f>
        <v>0</v>
      </c>
      <c r="AB41" s="92">
        <f>+'35'!D18</f>
        <v>0</v>
      </c>
      <c r="AC41" s="90">
        <f>+'35'!H18</f>
        <v>0</v>
      </c>
      <c r="AD41" s="58" t="b">
        <f>+'35'!I79</f>
        <v>0</v>
      </c>
      <c r="AJ41">
        <f>+IF(F41='Liste déroulante'!A8,1,0)</f>
        <v>0</v>
      </c>
      <c r="AK41">
        <f>+IF(OR(E41='Liste déroulante'!F74,E41='Liste déroulante'!E74),1,0)</f>
        <v>0</v>
      </c>
      <c r="AL41">
        <f t="shared" si="0"/>
        <v>0</v>
      </c>
      <c r="AM41">
        <f>+IF(OR(E41='Liste déroulante'!F75,E41='Liste déroulante'!E75),1,0)</f>
        <v>0</v>
      </c>
      <c r="AN41">
        <f>+IF(R41='Liste déroulante'!A20,1,0)</f>
        <v>0</v>
      </c>
      <c r="AO41">
        <f t="shared" si="1"/>
        <v>0</v>
      </c>
      <c r="AP41">
        <f t="shared" si="2"/>
        <v>0</v>
      </c>
    </row>
    <row r="42" spans="1:42">
      <c r="A42" s="81">
        <f>+'36'!L3</f>
        <v>36</v>
      </c>
      <c r="B42" s="91">
        <f>+'36'!D3</f>
        <v>0</v>
      </c>
      <c r="C42" s="91">
        <f>+'36'!H3</f>
        <v>0</v>
      </c>
      <c r="D42" s="87">
        <f>+'36'!D6</f>
        <v>0</v>
      </c>
      <c r="E42" s="100">
        <f>+'36'!F6</f>
        <v>0</v>
      </c>
      <c r="F42" s="158">
        <f>+'36'!H6</f>
        <v>0</v>
      </c>
      <c r="G42" s="158">
        <f>+'36'!J6</f>
        <v>0</v>
      </c>
      <c r="H42" s="81">
        <f>+'36'!L6</f>
        <v>0</v>
      </c>
      <c r="I42" s="106">
        <f>+'36'!D7</f>
        <v>0</v>
      </c>
      <c r="J42" s="91">
        <f>+'36'!D10</f>
        <v>0</v>
      </c>
      <c r="K42" s="91">
        <f>+'36'!F10</f>
        <v>0</v>
      </c>
      <c r="L42" s="91">
        <f>+'36'!H10</f>
        <v>0</v>
      </c>
      <c r="M42" s="91">
        <f>+'36'!J10</f>
        <v>0</v>
      </c>
      <c r="N42" s="91">
        <f>+'36'!L10</f>
        <v>0</v>
      </c>
      <c r="O42" s="81">
        <f>+'36'!D11</f>
        <v>0</v>
      </c>
      <c r="P42" s="81">
        <f>+'36'!F11</f>
        <v>0</v>
      </c>
      <c r="Q42" s="81">
        <f>+'36'!H11</f>
        <v>0</v>
      </c>
      <c r="R42" s="81">
        <f>+'36'!J11</f>
        <v>0</v>
      </c>
      <c r="S42" s="81">
        <f>+'36'!D12</f>
        <v>0</v>
      </c>
      <c r="T42" s="81">
        <f>+'36'!L11</f>
        <v>0</v>
      </c>
      <c r="U42" s="81">
        <f>+'36'!F12</f>
        <v>0</v>
      </c>
      <c r="V42" s="104">
        <f>+'36'!D15</f>
        <v>0</v>
      </c>
      <c r="W42" s="91">
        <f>+'36'!D16</f>
        <v>0</v>
      </c>
      <c r="X42" s="91">
        <f>+'36'!H16</f>
        <v>0</v>
      </c>
      <c r="Y42" s="91">
        <f>+'36'!D17</f>
        <v>0</v>
      </c>
      <c r="Z42" s="91">
        <f>+'36'!H17</f>
        <v>0</v>
      </c>
      <c r="AA42" s="81">
        <f>+'36'!L17</f>
        <v>0</v>
      </c>
      <c r="AB42" s="93">
        <f>+'36'!D18</f>
        <v>0</v>
      </c>
      <c r="AC42" s="91">
        <f>+'36'!H18</f>
        <v>0</v>
      </c>
      <c r="AD42" s="84" t="b">
        <f>+'36'!I79</f>
        <v>0</v>
      </c>
      <c r="AJ42">
        <f>+IF(F42='Liste déroulante'!A8,1,0)</f>
        <v>0</v>
      </c>
      <c r="AK42">
        <f>+IF(OR(E42='Liste déroulante'!F74,E42='Liste déroulante'!E74),1,0)</f>
        <v>0</v>
      </c>
      <c r="AL42">
        <f t="shared" si="0"/>
        <v>0</v>
      </c>
      <c r="AM42">
        <f>+IF(OR(E42='Liste déroulante'!F75,E42='Liste déroulante'!E75),1,0)</f>
        <v>0</v>
      </c>
      <c r="AN42">
        <f>+IF(R42='Liste déroulante'!A20,1,0)</f>
        <v>0</v>
      </c>
      <c r="AO42">
        <f t="shared" si="1"/>
        <v>0</v>
      </c>
      <c r="AP42">
        <f t="shared" si="2"/>
        <v>0</v>
      </c>
    </row>
    <row r="43" spans="1:42">
      <c r="A43" s="80">
        <f>+'37'!L3</f>
        <v>37</v>
      </c>
      <c r="B43" s="90">
        <f>+'37'!D3</f>
        <v>0</v>
      </c>
      <c r="C43" s="90">
        <f>+'37'!H3</f>
        <v>0</v>
      </c>
      <c r="D43" s="86">
        <f>+'37'!D6</f>
        <v>0</v>
      </c>
      <c r="E43" s="99">
        <f>+'37'!F6</f>
        <v>0</v>
      </c>
      <c r="F43" s="157">
        <f>+'37'!H6</f>
        <v>0</v>
      </c>
      <c r="G43" s="157">
        <f>+'37'!J6</f>
        <v>0</v>
      </c>
      <c r="H43" s="80">
        <f>+'37'!L6</f>
        <v>0</v>
      </c>
      <c r="I43" s="105">
        <f>+'37'!D7</f>
        <v>0</v>
      </c>
      <c r="J43" s="90">
        <f>+'37'!D10</f>
        <v>0</v>
      </c>
      <c r="K43" s="90">
        <f>+'37'!F10</f>
        <v>0</v>
      </c>
      <c r="L43" s="90">
        <f>+'37'!H10</f>
        <v>0</v>
      </c>
      <c r="M43" s="90">
        <f>+'37'!J10</f>
        <v>0</v>
      </c>
      <c r="N43" s="90">
        <f>+'37'!L10</f>
        <v>0</v>
      </c>
      <c r="O43" s="80">
        <f>+'37'!D11</f>
        <v>0</v>
      </c>
      <c r="P43" s="80">
        <f>+'37'!F11</f>
        <v>0</v>
      </c>
      <c r="Q43" s="80">
        <f>+'37'!H11</f>
        <v>0</v>
      </c>
      <c r="R43" s="80">
        <f>+'37'!J11</f>
        <v>0</v>
      </c>
      <c r="S43" s="80">
        <f>+'37'!D12</f>
        <v>0</v>
      </c>
      <c r="T43" s="80">
        <f>+'37'!L11</f>
        <v>0</v>
      </c>
      <c r="U43" s="80">
        <f>+'37'!F12</f>
        <v>0</v>
      </c>
      <c r="V43" s="103">
        <f>+'37'!D15</f>
        <v>0</v>
      </c>
      <c r="W43" s="90">
        <f>+'37'!D16</f>
        <v>0</v>
      </c>
      <c r="X43" s="90">
        <f>+'37'!H16</f>
        <v>0</v>
      </c>
      <c r="Y43" s="90">
        <f>+'37'!D17</f>
        <v>0</v>
      </c>
      <c r="Z43" s="90">
        <f>+'37'!H17</f>
        <v>0</v>
      </c>
      <c r="AA43" s="80">
        <f>+'37'!L17</f>
        <v>0</v>
      </c>
      <c r="AB43" s="92">
        <f>+'37'!D18</f>
        <v>0</v>
      </c>
      <c r="AC43" s="90">
        <f>+'37'!H18</f>
        <v>0</v>
      </c>
      <c r="AD43" s="58" t="b">
        <f>+'37'!I79</f>
        <v>0</v>
      </c>
      <c r="AJ43">
        <f>+IF(F43='Liste déroulante'!A8,1,0)</f>
        <v>0</v>
      </c>
      <c r="AK43">
        <f>+IF(OR(E43='Liste déroulante'!F74,E43='Liste déroulante'!E74),1,0)</f>
        <v>0</v>
      </c>
      <c r="AL43">
        <f t="shared" si="0"/>
        <v>0</v>
      </c>
      <c r="AM43">
        <f>+IF(OR(E43='Liste déroulante'!F75,E43='Liste déroulante'!E75),1,0)</f>
        <v>0</v>
      </c>
      <c r="AN43">
        <f>+IF(R43='Liste déroulante'!A20,1,0)</f>
        <v>0</v>
      </c>
      <c r="AO43">
        <f t="shared" si="1"/>
        <v>0</v>
      </c>
      <c r="AP43">
        <f t="shared" si="2"/>
        <v>0</v>
      </c>
    </row>
    <row r="44" spans="1:42">
      <c r="A44" s="81">
        <f>+'38'!L3</f>
        <v>38</v>
      </c>
      <c r="B44" s="91">
        <f>+'38'!D3</f>
        <v>0</v>
      </c>
      <c r="C44" s="91">
        <f>+'38'!H3</f>
        <v>0</v>
      </c>
      <c r="D44" s="87">
        <f>+'38'!D6</f>
        <v>0</v>
      </c>
      <c r="E44" s="100">
        <f>+'38'!F6</f>
        <v>0</v>
      </c>
      <c r="F44" s="158">
        <f>+'38'!H6</f>
        <v>0</v>
      </c>
      <c r="G44" s="158">
        <f>+'38'!J6</f>
        <v>0</v>
      </c>
      <c r="H44" s="81">
        <f>+'38'!L6</f>
        <v>0</v>
      </c>
      <c r="I44" s="106">
        <f>+'38'!D7</f>
        <v>0</v>
      </c>
      <c r="J44" s="91">
        <f>+'38'!D10</f>
        <v>0</v>
      </c>
      <c r="K44" s="91">
        <f>+'38'!F10</f>
        <v>0</v>
      </c>
      <c r="L44" s="91">
        <f>+'38'!H10</f>
        <v>0</v>
      </c>
      <c r="M44" s="91">
        <f>+'38'!J10</f>
        <v>0</v>
      </c>
      <c r="N44" s="91">
        <f>+'38'!L10</f>
        <v>0</v>
      </c>
      <c r="O44" s="81">
        <f>+'38'!D11</f>
        <v>0</v>
      </c>
      <c r="P44" s="81">
        <f>+'38'!F11</f>
        <v>0</v>
      </c>
      <c r="Q44" s="81">
        <f>+'38'!H11</f>
        <v>0</v>
      </c>
      <c r="R44" s="81">
        <f>+'38'!J11</f>
        <v>0</v>
      </c>
      <c r="S44" s="81">
        <f>+'38'!D12</f>
        <v>0</v>
      </c>
      <c r="T44" s="81">
        <f>+'38'!L11</f>
        <v>0</v>
      </c>
      <c r="U44" s="81">
        <f>+'38'!F12</f>
        <v>0</v>
      </c>
      <c r="V44" s="104">
        <f>+'38'!D15</f>
        <v>0</v>
      </c>
      <c r="W44" s="91">
        <f>+'38'!D16</f>
        <v>0</v>
      </c>
      <c r="X44" s="91">
        <f>+'38'!H16</f>
        <v>0</v>
      </c>
      <c r="Y44" s="91">
        <f>+'38'!D17</f>
        <v>0</v>
      </c>
      <c r="Z44" s="91">
        <f>+'38'!H17</f>
        <v>0</v>
      </c>
      <c r="AA44" s="81">
        <f>+'38'!L17</f>
        <v>0</v>
      </c>
      <c r="AB44" s="93">
        <f>+'38'!D18</f>
        <v>0</v>
      </c>
      <c r="AC44" s="91">
        <f>+'38'!H18</f>
        <v>0</v>
      </c>
      <c r="AD44" s="84" t="b">
        <f>+'38'!I79</f>
        <v>0</v>
      </c>
      <c r="AJ44">
        <f>+IF(F44='Liste déroulante'!A8,1,0)</f>
        <v>0</v>
      </c>
      <c r="AK44">
        <f>+IF(OR(E44='Liste déroulante'!F74,E44='Liste déroulante'!E74),1,0)</f>
        <v>0</v>
      </c>
      <c r="AL44">
        <f t="shared" si="0"/>
        <v>0</v>
      </c>
      <c r="AM44">
        <f>+IF(OR(E44='Liste déroulante'!F75,E44='Liste déroulante'!E75),1,0)</f>
        <v>0</v>
      </c>
      <c r="AN44">
        <f>+IF(R44='Liste déroulante'!A20,1,0)</f>
        <v>0</v>
      </c>
      <c r="AO44">
        <f t="shared" si="1"/>
        <v>0</v>
      </c>
      <c r="AP44">
        <f t="shared" si="2"/>
        <v>0</v>
      </c>
    </row>
    <row r="45" spans="1:42">
      <c r="A45" s="80">
        <f>+'39'!L3</f>
        <v>39</v>
      </c>
      <c r="B45" s="90">
        <f>+'39'!D3</f>
        <v>0</v>
      </c>
      <c r="C45" s="90">
        <f>+'39'!H3</f>
        <v>0</v>
      </c>
      <c r="D45" s="86">
        <f>+'39'!D6</f>
        <v>0</v>
      </c>
      <c r="E45" s="99">
        <f>+'39'!F6</f>
        <v>0</v>
      </c>
      <c r="F45" s="157">
        <f>+'39'!H6</f>
        <v>0</v>
      </c>
      <c r="G45" s="157">
        <f>+'39'!J6</f>
        <v>0</v>
      </c>
      <c r="H45" s="80">
        <f>+'39'!L6</f>
        <v>0</v>
      </c>
      <c r="I45" s="105">
        <f>+'39'!D7</f>
        <v>0</v>
      </c>
      <c r="J45" s="90">
        <f>+'39'!D10</f>
        <v>0</v>
      </c>
      <c r="K45" s="90">
        <f>+'39'!F10</f>
        <v>0</v>
      </c>
      <c r="L45" s="90">
        <f>+'39'!H10</f>
        <v>0</v>
      </c>
      <c r="M45" s="90">
        <f>+'39'!J10</f>
        <v>0</v>
      </c>
      <c r="N45" s="90">
        <f>+'39'!L10</f>
        <v>0</v>
      </c>
      <c r="O45" s="80">
        <f>+'39'!D11</f>
        <v>0</v>
      </c>
      <c r="P45" s="80">
        <f>+'39'!F11</f>
        <v>0</v>
      </c>
      <c r="Q45" s="80">
        <f>+'39'!H11</f>
        <v>0</v>
      </c>
      <c r="R45" s="80">
        <f>+'39'!J11</f>
        <v>0</v>
      </c>
      <c r="S45" s="80">
        <f>+'39'!D12</f>
        <v>0</v>
      </c>
      <c r="T45" s="80">
        <f>+'39'!L11</f>
        <v>0</v>
      </c>
      <c r="U45" s="80">
        <f>+'39'!F12</f>
        <v>0</v>
      </c>
      <c r="V45" s="103">
        <f>+'39'!D15</f>
        <v>0</v>
      </c>
      <c r="W45" s="90">
        <f>+'39'!D16</f>
        <v>0</v>
      </c>
      <c r="X45" s="90">
        <f>+'39'!H16</f>
        <v>0</v>
      </c>
      <c r="Y45" s="90">
        <f>+'39'!D17</f>
        <v>0</v>
      </c>
      <c r="Z45" s="90">
        <f>+'39'!H17</f>
        <v>0</v>
      </c>
      <c r="AA45" s="80">
        <f>+'39'!L17</f>
        <v>0</v>
      </c>
      <c r="AB45" s="92">
        <f>+'39'!D18</f>
        <v>0</v>
      </c>
      <c r="AC45" s="90">
        <f>+'39'!H18</f>
        <v>0</v>
      </c>
      <c r="AD45" s="58" t="b">
        <f>+'39'!I79</f>
        <v>0</v>
      </c>
      <c r="AJ45">
        <f>+IF(F45='Liste déroulante'!A8,1,0)</f>
        <v>0</v>
      </c>
      <c r="AK45">
        <f>+IF(OR(E45='Liste déroulante'!F74,E45='Liste déroulante'!E74),1,0)</f>
        <v>0</v>
      </c>
      <c r="AL45">
        <f t="shared" si="0"/>
        <v>0</v>
      </c>
      <c r="AM45">
        <f>+IF(OR(E45='Liste déroulante'!F75,E45='Liste déroulante'!E75),1,0)</f>
        <v>0</v>
      </c>
      <c r="AN45">
        <f>+IF(R45='Liste déroulante'!A20,1,0)</f>
        <v>0</v>
      </c>
      <c r="AO45">
        <f t="shared" si="1"/>
        <v>0</v>
      </c>
      <c r="AP45">
        <f t="shared" si="2"/>
        <v>0</v>
      </c>
    </row>
    <row r="46" spans="1:42">
      <c r="A46" s="81">
        <f>+'40'!L3</f>
        <v>40</v>
      </c>
      <c r="B46" s="91">
        <f>+'40'!D3</f>
        <v>0</v>
      </c>
      <c r="C46" s="91">
        <f>+'40'!H3</f>
        <v>0</v>
      </c>
      <c r="D46" s="87">
        <f>+'40'!D6</f>
        <v>0</v>
      </c>
      <c r="E46" s="100">
        <f>+'40'!F6</f>
        <v>0</v>
      </c>
      <c r="F46" s="158">
        <f>+'40'!H6</f>
        <v>0</v>
      </c>
      <c r="G46" s="158">
        <f>+'40'!J6</f>
        <v>0</v>
      </c>
      <c r="H46" s="81">
        <f>+'40'!L6</f>
        <v>0</v>
      </c>
      <c r="I46" s="106">
        <f>+'40'!D7</f>
        <v>0</v>
      </c>
      <c r="J46" s="91">
        <f>+'40'!D10</f>
        <v>0</v>
      </c>
      <c r="K46" s="91">
        <f>+'40'!F10</f>
        <v>0</v>
      </c>
      <c r="L46" s="91">
        <f>+'40'!H10</f>
        <v>0</v>
      </c>
      <c r="M46" s="91">
        <f>+'40'!J10</f>
        <v>0</v>
      </c>
      <c r="N46" s="91">
        <f>+'40'!L10</f>
        <v>0</v>
      </c>
      <c r="O46" s="81">
        <f>+'40'!D11</f>
        <v>0</v>
      </c>
      <c r="P46" s="81">
        <f>+'40'!F11</f>
        <v>0</v>
      </c>
      <c r="Q46" s="81">
        <f>+'40'!H11</f>
        <v>0</v>
      </c>
      <c r="R46" s="81">
        <f>+'40'!J11</f>
        <v>0</v>
      </c>
      <c r="S46" s="81">
        <f>+'40'!D12</f>
        <v>0</v>
      </c>
      <c r="T46" s="81">
        <f>+'40'!L11</f>
        <v>0</v>
      </c>
      <c r="U46" s="81">
        <f>+'40'!F12</f>
        <v>0</v>
      </c>
      <c r="V46" s="104">
        <f>+'40'!D15</f>
        <v>0</v>
      </c>
      <c r="W46" s="91">
        <f>+'40'!D16</f>
        <v>0</v>
      </c>
      <c r="X46" s="91">
        <f>+'40'!H16</f>
        <v>0</v>
      </c>
      <c r="Y46" s="91">
        <f>+'40'!D17</f>
        <v>0</v>
      </c>
      <c r="Z46" s="91">
        <f>+'40'!H17</f>
        <v>0</v>
      </c>
      <c r="AA46" s="81">
        <f>+'40'!L17</f>
        <v>0</v>
      </c>
      <c r="AB46" s="93">
        <f>+'40'!D18</f>
        <v>0</v>
      </c>
      <c r="AC46" s="91">
        <f>+'40'!H18</f>
        <v>0</v>
      </c>
      <c r="AD46" s="84" t="b">
        <f>+'40'!I79</f>
        <v>0</v>
      </c>
      <c r="AJ46">
        <f>+IF(F46='Liste déroulante'!A8,1,0)</f>
        <v>0</v>
      </c>
      <c r="AK46">
        <f>+IF(OR(E46='Liste déroulante'!F74,E46='Liste déroulante'!E74),1,0)</f>
        <v>0</v>
      </c>
      <c r="AL46">
        <f t="shared" si="0"/>
        <v>0</v>
      </c>
      <c r="AM46">
        <f>+IF(OR(E46='Liste déroulante'!F75,E46='Liste déroulante'!E75),1,0)</f>
        <v>0</v>
      </c>
      <c r="AN46">
        <f>+IF(R46='Liste déroulante'!A20,1,0)</f>
        <v>0</v>
      </c>
      <c r="AO46">
        <f t="shared" si="1"/>
        <v>0</v>
      </c>
      <c r="AP46">
        <f t="shared" si="2"/>
        <v>0</v>
      </c>
    </row>
    <row r="47" spans="1:42">
      <c r="A47" s="80">
        <f>+'41'!L3</f>
        <v>41</v>
      </c>
      <c r="B47" s="90">
        <f>+'41'!D3</f>
        <v>0</v>
      </c>
      <c r="C47" s="90">
        <f>+'41'!H3</f>
        <v>0</v>
      </c>
      <c r="D47" s="86">
        <f>+'41'!D6</f>
        <v>0</v>
      </c>
      <c r="E47" s="99">
        <f>+'41'!F6</f>
        <v>0</v>
      </c>
      <c r="F47" s="157">
        <f>+'41'!H6</f>
        <v>0</v>
      </c>
      <c r="G47" s="157">
        <f>+'41'!J6</f>
        <v>0</v>
      </c>
      <c r="H47" s="80">
        <f>+'41'!L6</f>
        <v>0</v>
      </c>
      <c r="I47" s="105">
        <f>+'41'!D7</f>
        <v>0</v>
      </c>
      <c r="J47" s="90">
        <f>+'41'!D10</f>
        <v>0</v>
      </c>
      <c r="K47" s="90">
        <f>+'41'!F10</f>
        <v>0</v>
      </c>
      <c r="L47" s="90">
        <f>+'41'!H10</f>
        <v>0</v>
      </c>
      <c r="M47" s="90">
        <f>+'41'!J10</f>
        <v>0</v>
      </c>
      <c r="N47" s="90">
        <f>+'41'!L10</f>
        <v>0</v>
      </c>
      <c r="O47" s="80">
        <f>+'41'!D11</f>
        <v>0</v>
      </c>
      <c r="P47" s="80">
        <f>+'41'!F11</f>
        <v>0</v>
      </c>
      <c r="Q47" s="80">
        <f>+'41'!H11</f>
        <v>0</v>
      </c>
      <c r="R47" s="80">
        <f>+'41'!J11</f>
        <v>0</v>
      </c>
      <c r="S47" s="80">
        <f>+'41'!D12</f>
        <v>0</v>
      </c>
      <c r="T47" s="80">
        <f>+'41'!L11</f>
        <v>0</v>
      </c>
      <c r="U47" s="80">
        <f>+'41'!F12</f>
        <v>0</v>
      </c>
      <c r="V47" s="103">
        <f>+'41'!D15</f>
        <v>0</v>
      </c>
      <c r="W47" s="90">
        <f>+'41'!D16</f>
        <v>0</v>
      </c>
      <c r="X47" s="90">
        <f>+'41'!H16</f>
        <v>0</v>
      </c>
      <c r="Y47" s="90">
        <f>+'41'!D17</f>
        <v>0</v>
      </c>
      <c r="Z47" s="90">
        <f>+'41'!H17</f>
        <v>0</v>
      </c>
      <c r="AA47" s="80">
        <f>+'41'!L17</f>
        <v>0</v>
      </c>
      <c r="AB47" s="92">
        <f>+'41'!D18</f>
        <v>0</v>
      </c>
      <c r="AC47" s="90">
        <f>+'41'!H18</f>
        <v>0</v>
      </c>
      <c r="AD47" s="58" t="b">
        <f>+'41'!I79</f>
        <v>0</v>
      </c>
      <c r="AJ47">
        <f>+IF(F47='Liste déroulante'!A8,1,0)</f>
        <v>0</v>
      </c>
      <c r="AK47">
        <f>+IF(OR(E47='Liste déroulante'!F74,E47='Liste déroulante'!E74),1,0)</f>
        <v>0</v>
      </c>
      <c r="AL47">
        <f t="shared" si="0"/>
        <v>0</v>
      </c>
      <c r="AM47">
        <f>+IF(OR(E47='Liste déroulante'!F75,E47='Liste déroulante'!E75),1,0)</f>
        <v>0</v>
      </c>
      <c r="AN47">
        <f>+IF(R47='Liste déroulante'!A20,1,0)</f>
        <v>0</v>
      </c>
      <c r="AO47">
        <f t="shared" si="1"/>
        <v>0</v>
      </c>
      <c r="AP47">
        <f t="shared" si="2"/>
        <v>0</v>
      </c>
    </row>
    <row r="48" spans="1:42">
      <c r="A48" s="81">
        <f>+'42'!L3</f>
        <v>42</v>
      </c>
      <c r="B48" s="91">
        <f>+'42'!D3</f>
        <v>0</v>
      </c>
      <c r="C48" s="91">
        <f>+'42'!H3</f>
        <v>0</v>
      </c>
      <c r="D48" s="87">
        <f>+'42'!D6</f>
        <v>0</v>
      </c>
      <c r="E48" s="100">
        <f>+'42'!F6</f>
        <v>0</v>
      </c>
      <c r="F48" s="158">
        <f>+'42'!H6</f>
        <v>0</v>
      </c>
      <c r="G48" s="158">
        <f>+'42'!J6</f>
        <v>0</v>
      </c>
      <c r="H48" s="81">
        <f>+'42'!L6</f>
        <v>0</v>
      </c>
      <c r="I48" s="106">
        <f>+'42'!D7</f>
        <v>0</v>
      </c>
      <c r="J48" s="91">
        <f>+'42'!D10</f>
        <v>0</v>
      </c>
      <c r="K48" s="91">
        <f>+'42'!F10</f>
        <v>0</v>
      </c>
      <c r="L48" s="91">
        <f>+'42'!H10</f>
        <v>0</v>
      </c>
      <c r="M48" s="91">
        <f>+'42'!J10</f>
        <v>0</v>
      </c>
      <c r="N48" s="91">
        <f>+'42'!L10</f>
        <v>0</v>
      </c>
      <c r="O48" s="81">
        <f>+'42'!D11</f>
        <v>0</v>
      </c>
      <c r="P48" s="81">
        <f>+'42'!F11</f>
        <v>0</v>
      </c>
      <c r="Q48" s="81">
        <f>+'42'!H11</f>
        <v>0</v>
      </c>
      <c r="R48" s="81">
        <f>+'42'!J11</f>
        <v>0</v>
      </c>
      <c r="S48" s="81">
        <f>+'42'!D12</f>
        <v>0</v>
      </c>
      <c r="T48" s="81">
        <f>+'42'!L11</f>
        <v>0</v>
      </c>
      <c r="U48" s="81">
        <f>+'42'!F12</f>
        <v>0</v>
      </c>
      <c r="V48" s="104">
        <f>+'42'!D15</f>
        <v>0</v>
      </c>
      <c r="W48" s="91">
        <f>+'42'!D16</f>
        <v>0</v>
      </c>
      <c r="X48" s="91">
        <f>+'42'!H16</f>
        <v>0</v>
      </c>
      <c r="Y48" s="91">
        <f>+'42'!D17</f>
        <v>0</v>
      </c>
      <c r="Z48" s="91">
        <f>+'42'!H17</f>
        <v>0</v>
      </c>
      <c r="AA48" s="81">
        <f>+'42'!L17</f>
        <v>0</v>
      </c>
      <c r="AB48" s="93">
        <f>+'42'!D18</f>
        <v>0</v>
      </c>
      <c r="AC48" s="91">
        <f>+'42'!H18</f>
        <v>0</v>
      </c>
      <c r="AD48" s="84" t="b">
        <f>+'42'!I79</f>
        <v>0</v>
      </c>
      <c r="AJ48">
        <f>+IF(F48='Liste déroulante'!A8,1,0)</f>
        <v>0</v>
      </c>
      <c r="AK48">
        <f>+IF(OR(E48='Liste déroulante'!F74,E48='Liste déroulante'!E74),1,0)</f>
        <v>0</v>
      </c>
      <c r="AL48">
        <f t="shared" si="0"/>
        <v>0</v>
      </c>
      <c r="AM48">
        <f>+IF(OR(E48='Liste déroulante'!F75,E48='Liste déroulante'!E75),1,0)</f>
        <v>0</v>
      </c>
      <c r="AN48">
        <f>+IF(R48='Liste déroulante'!A20,1,0)</f>
        <v>0</v>
      </c>
      <c r="AO48">
        <f t="shared" si="1"/>
        <v>0</v>
      </c>
      <c r="AP48">
        <f t="shared" si="2"/>
        <v>0</v>
      </c>
    </row>
    <row r="49" spans="1:42">
      <c r="A49" s="80">
        <f>+'43'!L3</f>
        <v>43</v>
      </c>
      <c r="B49" s="90">
        <f>+'43'!D3</f>
        <v>0</v>
      </c>
      <c r="C49" s="90">
        <f>+'43'!H3</f>
        <v>0</v>
      </c>
      <c r="D49" s="86">
        <f>+'43'!D6</f>
        <v>0</v>
      </c>
      <c r="E49" s="99">
        <f>+'43'!F6</f>
        <v>0</v>
      </c>
      <c r="F49" s="157">
        <f>+'43'!H6</f>
        <v>0</v>
      </c>
      <c r="G49" s="157">
        <f>+'43'!J6</f>
        <v>0</v>
      </c>
      <c r="H49" s="80">
        <f>+'43'!L6</f>
        <v>0</v>
      </c>
      <c r="I49" s="105">
        <f>+'43'!D7</f>
        <v>0</v>
      </c>
      <c r="J49" s="90">
        <f>+'43'!D10</f>
        <v>0</v>
      </c>
      <c r="K49" s="90">
        <f>+'43'!F10</f>
        <v>0</v>
      </c>
      <c r="L49" s="90">
        <f>+'43'!H10</f>
        <v>0</v>
      </c>
      <c r="M49" s="90">
        <f>+'43'!J10</f>
        <v>0</v>
      </c>
      <c r="N49" s="90">
        <f>+'43'!L10</f>
        <v>0</v>
      </c>
      <c r="O49" s="80">
        <f>+'43'!D11</f>
        <v>0</v>
      </c>
      <c r="P49" s="80">
        <f>+'43'!F11</f>
        <v>0</v>
      </c>
      <c r="Q49" s="80">
        <f>+'43'!H11</f>
        <v>0</v>
      </c>
      <c r="R49" s="80">
        <f>+'43'!J11</f>
        <v>0</v>
      </c>
      <c r="S49" s="80">
        <f>+'43'!D12</f>
        <v>0</v>
      </c>
      <c r="T49" s="80">
        <f>+'43'!L11</f>
        <v>0</v>
      </c>
      <c r="U49" s="80">
        <f>+'43'!F12</f>
        <v>0</v>
      </c>
      <c r="V49" s="103">
        <f>+'43'!D15</f>
        <v>0</v>
      </c>
      <c r="W49" s="90">
        <f>+'43'!D16</f>
        <v>0</v>
      </c>
      <c r="X49" s="90">
        <f>+'43'!H16</f>
        <v>0</v>
      </c>
      <c r="Y49" s="90">
        <f>+'43'!D17</f>
        <v>0</v>
      </c>
      <c r="Z49" s="90">
        <f>+'43'!H17</f>
        <v>0</v>
      </c>
      <c r="AA49" s="80">
        <f>+'43'!L17</f>
        <v>0</v>
      </c>
      <c r="AB49" s="92">
        <f>+'43'!D18</f>
        <v>0</v>
      </c>
      <c r="AC49" s="90">
        <f>+'43'!H18</f>
        <v>0</v>
      </c>
      <c r="AD49" s="58" t="b">
        <f>+'43'!I79</f>
        <v>0</v>
      </c>
      <c r="AJ49">
        <f>+IF(F49='Liste déroulante'!A8,1,0)</f>
        <v>0</v>
      </c>
      <c r="AK49">
        <f>+IF(OR(E49='Liste déroulante'!F74,E49='Liste déroulante'!E74),1,0)</f>
        <v>0</v>
      </c>
      <c r="AL49">
        <f t="shared" si="0"/>
        <v>0</v>
      </c>
      <c r="AM49">
        <f>+IF(OR(E49='Liste déroulante'!F75,E49='Liste déroulante'!E75),1,0)</f>
        <v>0</v>
      </c>
      <c r="AN49">
        <f>+IF(R49='Liste déroulante'!A20,1,0)</f>
        <v>0</v>
      </c>
      <c r="AO49">
        <f t="shared" si="1"/>
        <v>0</v>
      </c>
      <c r="AP49">
        <f t="shared" si="2"/>
        <v>0</v>
      </c>
    </row>
    <row r="50" spans="1:42">
      <c r="A50" s="81">
        <f>+'44'!L3</f>
        <v>44</v>
      </c>
      <c r="B50" s="91">
        <f>+'44'!D3</f>
        <v>0</v>
      </c>
      <c r="C50" s="91">
        <f>+'44'!H3</f>
        <v>0</v>
      </c>
      <c r="D50" s="87">
        <f>+'44'!D6</f>
        <v>0</v>
      </c>
      <c r="E50" s="100">
        <f>+'44'!F6</f>
        <v>0</v>
      </c>
      <c r="F50" s="158">
        <f>+'44'!H6</f>
        <v>0</v>
      </c>
      <c r="G50" s="158">
        <f>+'44'!J6</f>
        <v>0</v>
      </c>
      <c r="H50" s="81">
        <f>+'44'!L6</f>
        <v>0</v>
      </c>
      <c r="I50" s="106">
        <f>+'44'!D7</f>
        <v>0</v>
      </c>
      <c r="J50" s="91">
        <f>+'44'!D10</f>
        <v>0</v>
      </c>
      <c r="K50" s="91">
        <f>+'44'!F10</f>
        <v>0</v>
      </c>
      <c r="L50" s="91">
        <f>+'44'!H10</f>
        <v>0</v>
      </c>
      <c r="M50" s="91">
        <f>+'44'!J10</f>
        <v>0</v>
      </c>
      <c r="N50" s="91">
        <f>+'44'!L10</f>
        <v>0</v>
      </c>
      <c r="O50" s="81">
        <f>+'44'!D11</f>
        <v>0</v>
      </c>
      <c r="P50" s="81">
        <f>+'44'!F11</f>
        <v>0</v>
      </c>
      <c r="Q50" s="81">
        <f>+'44'!H11</f>
        <v>0</v>
      </c>
      <c r="R50" s="81">
        <f>+'44'!J11</f>
        <v>0</v>
      </c>
      <c r="S50" s="81">
        <f>+'44'!D12</f>
        <v>0</v>
      </c>
      <c r="T50" s="81">
        <f>+'44'!L11</f>
        <v>0</v>
      </c>
      <c r="U50" s="81">
        <f>+'44'!F12</f>
        <v>0</v>
      </c>
      <c r="V50" s="104">
        <f>+'44'!D15</f>
        <v>0</v>
      </c>
      <c r="W50" s="91">
        <f>+'44'!D16</f>
        <v>0</v>
      </c>
      <c r="X50" s="91">
        <f>+'44'!H16</f>
        <v>0</v>
      </c>
      <c r="Y50" s="91">
        <f>+'44'!D17</f>
        <v>0</v>
      </c>
      <c r="Z50" s="91">
        <f>+'44'!H17</f>
        <v>0</v>
      </c>
      <c r="AA50" s="81">
        <f>+'44'!L17</f>
        <v>0</v>
      </c>
      <c r="AB50" s="93">
        <f>+'44'!D18</f>
        <v>0</v>
      </c>
      <c r="AC50" s="91">
        <f>+'44'!H18</f>
        <v>0</v>
      </c>
      <c r="AD50" s="84" t="b">
        <f>+'44'!I79</f>
        <v>0</v>
      </c>
      <c r="AJ50">
        <f>+IF(F50='Liste déroulante'!A8,1,0)</f>
        <v>0</v>
      </c>
      <c r="AK50">
        <f>+IF(OR(E50='Liste déroulante'!F74,E50='Liste déroulante'!E74),1,0)</f>
        <v>0</v>
      </c>
      <c r="AL50">
        <f t="shared" si="0"/>
        <v>0</v>
      </c>
      <c r="AM50">
        <f>+IF(OR(E50='Liste déroulante'!F75,E50='Liste déroulante'!E75),1,0)</f>
        <v>0</v>
      </c>
      <c r="AN50">
        <f>+IF(R50='Liste déroulante'!A20,1,0)</f>
        <v>0</v>
      </c>
      <c r="AO50">
        <f t="shared" si="1"/>
        <v>0</v>
      </c>
      <c r="AP50">
        <f t="shared" si="2"/>
        <v>0</v>
      </c>
    </row>
    <row r="51" spans="1:42">
      <c r="A51" s="80">
        <f>+'45'!L3</f>
        <v>45</v>
      </c>
      <c r="B51" s="90">
        <f>+'45'!D3</f>
        <v>0</v>
      </c>
      <c r="C51" s="90">
        <f>+'45'!H3</f>
        <v>0</v>
      </c>
      <c r="D51" s="86">
        <f>+'45'!D6</f>
        <v>0</v>
      </c>
      <c r="E51" s="99">
        <f>+'45'!F6</f>
        <v>0</v>
      </c>
      <c r="F51" s="157">
        <f>+'45'!H6</f>
        <v>0</v>
      </c>
      <c r="G51" s="157">
        <f>+'45'!J6</f>
        <v>0</v>
      </c>
      <c r="H51" s="80">
        <f>+'45'!L6</f>
        <v>0</v>
      </c>
      <c r="I51" s="105">
        <f>+'45'!D7</f>
        <v>0</v>
      </c>
      <c r="J51" s="90">
        <f>+'45'!D10</f>
        <v>0</v>
      </c>
      <c r="K51" s="90">
        <f>+'45'!F10</f>
        <v>0</v>
      </c>
      <c r="L51" s="90">
        <f>+'45'!H10</f>
        <v>0</v>
      </c>
      <c r="M51" s="90">
        <f>+'45'!J10</f>
        <v>0</v>
      </c>
      <c r="N51" s="90">
        <f>+'45'!L10</f>
        <v>0</v>
      </c>
      <c r="O51" s="80">
        <f>+'45'!D11</f>
        <v>0</v>
      </c>
      <c r="P51" s="80">
        <f>+'45'!F11</f>
        <v>0</v>
      </c>
      <c r="Q51" s="80">
        <f>+'45'!H11</f>
        <v>0</v>
      </c>
      <c r="R51" s="80">
        <f>+'45'!J11</f>
        <v>0</v>
      </c>
      <c r="S51" s="80">
        <f>+'45'!D12</f>
        <v>0</v>
      </c>
      <c r="T51" s="80">
        <f>+'45'!L11</f>
        <v>0</v>
      </c>
      <c r="U51" s="80">
        <f>+'45'!F12</f>
        <v>0</v>
      </c>
      <c r="V51" s="103">
        <f>+'45'!D15</f>
        <v>0</v>
      </c>
      <c r="W51" s="90">
        <f>+'45'!D16</f>
        <v>0</v>
      </c>
      <c r="X51" s="90">
        <f>+'45'!H16</f>
        <v>0</v>
      </c>
      <c r="Y51" s="90">
        <f>+'45'!D17</f>
        <v>0</v>
      </c>
      <c r="Z51" s="90">
        <f>+'45'!H17</f>
        <v>0</v>
      </c>
      <c r="AA51" s="80">
        <f>+'45'!L17</f>
        <v>0</v>
      </c>
      <c r="AB51" s="92">
        <f>+'45'!D18</f>
        <v>0</v>
      </c>
      <c r="AC51" s="90">
        <f>+'45'!H18</f>
        <v>0</v>
      </c>
      <c r="AD51" s="58" t="b">
        <f>+'45'!I79</f>
        <v>0</v>
      </c>
      <c r="AJ51">
        <f>+IF(F51='Liste déroulante'!A8,1,0)</f>
        <v>0</v>
      </c>
      <c r="AK51">
        <f>+IF(OR(E51='Liste déroulante'!F74,E51='Liste déroulante'!E74),1,0)</f>
        <v>0</v>
      </c>
      <c r="AL51">
        <f t="shared" si="0"/>
        <v>0</v>
      </c>
      <c r="AM51">
        <f>+IF(OR(E51='Liste déroulante'!F75,E51='Liste déroulante'!E75),1,0)</f>
        <v>0</v>
      </c>
      <c r="AN51">
        <f>+IF(R51='Liste déroulante'!A20,1,0)</f>
        <v>0</v>
      </c>
      <c r="AO51">
        <f t="shared" si="1"/>
        <v>0</v>
      </c>
      <c r="AP51">
        <f t="shared" si="2"/>
        <v>0</v>
      </c>
    </row>
    <row r="52" spans="1:42">
      <c r="A52" s="81">
        <f>+'46'!L3</f>
        <v>46</v>
      </c>
      <c r="B52" s="91">
        <f>+'46'!D3</f>
        <v>0</v>
      </c>
      <c r="C52" s="91">
        <f>+'46'!H3</f>
        <v>0</v>
      </c>
      <c r="D52" s="87">
        <f>+'46'!D6</f>
        <v>0</v>
      </c>
      <c r="E52" s="100">
        <f>+'46'!F6</f>
        <v>0</v>
      </c>
      <c r="F52" s="158">
        <f>+'46'!H6</f>
        <v>0</v>
      </c>
      <c r="G52" s="158">
        <f>+'46'!J6</f>
        <v>0</v>
      </c>
      <c r="H52" s="81">
        <f>+'46'!L6</f>
        <v>0</v>
      </c>
      <c r="I52" s="104">
        <f>+'46'!D7</f>
        <v>0</v>
      </c>
      <c r="J52" s="91">
        <f>+'46'!D10</f>
        <v>0</v>
      </c>
      <c r="K52" s="91">
        <f>+'46'!F10</f>
        <v>0</v>
      </c>
      <c r="L52" s="91">
        <f>+'46'!H10</f>
        <v>0</v>
      </c>
      <c r="M52" s="91">
        <f>+'46'!J10</f>
        <v>0</v>
      </c>
      <c r="N52" s="91">
        <f>+'46'!L10</f>
        <v>0</v>
      </c>
      <c r="O52" s="81">
        <f>+'46'!D11</f>
        <v>0</v>
      </c>
      <c r="P52" s="81">
        <f>+'46'!F11</f>
        <v>0</v>
      </c>
      <c r="Q52" s="81">
        <f>+'46'!H11</f>
        <v>0</v>
      </c>
      <c r="R52" s="81">
        <f>+'46'!J11</f>
        <v>0</v>
      </c>
      <c r="S52" s="81">
        <f>+'46'!D12</f>
        <v>0</v>
      </c>
      <c r="T52" s="81">
        <f>+'46'!L11</f>
        <v>0</v>
      </c>
      <c r="U52" s="81">
        <f>+'46'!F12</f>
        <v>0</v>
      </c>
      <c r="V52" s="104">
        <f>+'46'!D15</f>
        <v>0</v>
      </c>
      <c r="W52" s="91">
        <f>+'46'!D16</f>
        <v>0</v>
      </c>
      <c r="X52" s="91">
        <f>+'46'!H16</f>
        <v>0</v>
      </c>
      <c r="Y52" s="91">
        <f>+'46'!D17</f>
        <v>0</v>
      </c>
      <c r="Z52" s="91">
        <f>+'46'!H17</f>
        <v>0</v>
      </c>
      <c r="AA52" s="81">
        <f>+'46'!L17</f>
        <v>0</v>
      </c>
      <c r="AB52" s="93">
        <f>+'46'!D18</f>
        <v>0</v>
      </c>
      <c r="AC52" s="91">
        <f>+'46'!H18</f>
        <v>0</v>
      </c>
      <c r="AD52" s="84" t="b">
        <f>+'46'!I79</f>
        <v>0</v>
      </c>
      <c r="AJ52">
        <f>+IF(F52='Liste déroulante'!A8,1,0)</f>
        <v>0</v>
      </c>
      <c r="AK52">
        <f>+IF(OR(E52='Liste déroulante'!F74,E52='Liste déroulante'!E74),1,0)</f>
        <v>0</v>
      </c>
      <c r="AL52">
        <f t="shared" si="0"/>
        <v>0</v>
      </c>
      <c r="AM52">
        <f>+IF(OR(E52='Liste déroulante'!F75,E52='Liste déroulante'!E75),1,0)</f>
        <v>0</v>
      </c>
      <c r="AN52">
        <f>+IF(R52='Liste déroulante'!A20,1,0)</f>
        <v>0</v>
      </c>
      <c r="AO52">
        <f t="shared" si="1"/>
        <v>0</v>
      </c>
      <c r="AP52">
        <f t="shared" si="2"/>
        <v>0</v>
      </c>
    </row>
    <row r="53" spans="1:42">
      <c r="A53" s="80">
        <f>+'47'!L3</f>
        <v>47</v>
      </c>
      <c r="B53" s="90">
        <f>+'47'!D3</f>
        <v>0</v>
      </c>
      <c r="C53" s="90">
        <f>+'47'!H3</f>
        <v>0</v>
      </c>
      <c r="D53" s="86">
        <f>+'47'!D6</f>
        <v>0</v>
      </c>
      <c r="E53" s="99">
        <f>+'47'!F6</f>
        <v>0</v>
      </c>
      <c r="F53" s="157">
        <f>+'47'!H6</f>
        <v>0</v>
      </c>
      <c r="G53" s="157">
        <f>+'47'!J6</f>
        <v>0</v>
      </c>
      <c r="H53" s="80">
        <f>+'47'!L6</f>
        <v>0</v>
      </c>
      <c r="I53" s="103">
        <f>+'47'!D7</f>
        <v>0</v>
      </c>
      <c r="J53" s="90">
        <f>+'47'!D10</f>
        <v>0</v>
      </c>
      <c r="K53" s="90">
        <f>+'47'!F10</f>
        <v>0</v>
      </c>
      <c r="L53" s="90">
        <f>+'47'!H10</f>
        <v>0</v>
      </c>
      <c r="M53" s="90">
        <f>+'47'!J10</f>
        <v>0</v>
      </c>
      <c r="N53" s="90">
        <f>+'47'!L10</f>
        <v>0</v>
      </c>
      <c r="O53" s="80">
        <f>+'47'!D11</f>
        <v>0</v>
      </c>
      <c r="P53" s="80">
        <f>+'47'!F11</f>
        <v>0</v>
      </c>
      <c r="Q53" s="80">
        <f>+'47'!H11</f>
        <v>0</v>
      </c>
      <c r="R53" s="80">
        <f>+'47'!J11</f>
        <v>0</v>
      </c>
      <c r="S53" s="80">
        <f>+'47'!D12</f>
        <v>0</v>
      </c>
      <c r="T53" s="80">
        <f>+'47'!L11</f>
        <v>0</v>
      </c>
      <c r="U53" s="80">
        <f>+'47'!F12</f>
        <v>0</v>
      </c>
      <c r="V53" s="103">
        <f>+'47'!D15</f>
        <v>0</v>
      </c>
      <c r="W53" s="90">
        <f>+'47'!D16</f>
        <v>0</v>
      </c>
      <c r="X53" s="90">
        <f>+'47'!H16</f>
        <v>0</v>
      </c>
      <c r="Y53" s="90">
        <f>+'47'!D17</f>
        <v>0</v>
      </c>
      <c r="Z53" s="90">
        <f>+'47'!H17</f>
        <v>0</v>
      </c>
      <c r="AA53" s="80">
        <f>+'47'!L17</f>
        <v>0</v>
      </c>
      <c r="AB53" s="92">
        <f>+'47'!D18</f>
        <v>0</v>
      </c>
      <c r="AC53" s="90">
        <f>+'47'!H18</f>
        <v>0</v>
      </c>
      <c r="AD53" s="58" t="b">
        <f>+'47'!I79</f>
        <v>0</v>
      </c>
      <c r="AJ53">
        <f>+IF(F53='Liste déroulante'!A8,1,0)</f>
        <v>0</v>
      </c>
      <c r="AK53">
        <f>+IF(OR(E53='Liste déroulante'!F74,E53='Liste déroulante'!E74),1,0)</f>
        <v>0</v>
      </c>
      <c r="AL53">
        <f t="shared" si="0"/>
        <v>0</v>
      </c>
      <c r="AM53">
        <f>+IF(OR(E53='Liste déroulante'!F75,E53='Liste déroulante'!E75),1,0)</f>
        <v>0</v>
      </c>
      <c r="AN53">
        <f>+IF(R53='Liste déroulante'!A20,1,0)</f>
        <v>0</v>
      </c>
      <c r="AO53">
        <f t="shared" si="1"/>
        <v>0</v>
      </c>
      <c r="AP53">
        <f t="shared" si="2"/>
        <v>0</v>
      </c>
    </row>
    <row r="54" spans="1:42">
      <c r="A54" s="81">
        <f>+'48'!L3</f>
        <v>48</v>
      </c>
      <c r="B54" s="91">
        <f>+'48'!D3</f>
        <v>0</v>
      </c>
      <c r="C54" s="91">
        <f>+'48'!H3</f>
        <v>0</v>
      </c>
      <c r="D54" s="87">
        <f>+'48'!D6</f>
        <v>0</v>
      </c>
      <c r="E54" s="100">
        <f>+'48'!F6</f>
        <v>0</v>
      </c>
      <c r="F54" s="158">
        <f>+'48'!H6</f>
        <v>0</v>
      </c>
      <c r="G54" s="158">
        <f>+'48'!J6</f>
        <v>0</v>
      </c>
      <c r="H54" s="81">
        <f>+'48'!L6</f>
        <v>0</v>
      </c>
      <c r="I54" s="104">
        <f>+'48'!D7</f>
        <v>0</v>
      </c>
      <c r="J54" s="91">
        <f>+'48'!D10</f>
        <v>0</v>
      </c>
      <c r="K54" s="91">
        <f>+'48'!F10</f>
        <v>0</v>
      </c>
      <c r="L54" s="91">
        <f>+'48'!H10</f>
        <v>0</v>
      </c>
      <c r="M54" s="91">
        <f>+'48'!J10</f>
        <v>0</v>
      </c>
      <c r="N54" s="91">
        <f>+'48'!L10</f>
        <v>0</v>
      </c>
      <c r="O54" s="81">
        <f>+'48'!D11</f>
        <v>0</v>
      </c>
      <c r="P54" s="81">
        <f>+'48'!F11</f>
        <v>0</v>
      </c>
      <c r="Q54" s="81">
        <f>+'48'!H11</f>
        <v>0</v>
      </c>
      <c r="R54" s="81">
        <f>+'48'!J11</f>
        <v>0</v>
      </c>
      <c r="S54" s="81">
        <f>+'48'!D12</f>
        <v>0</v>
      </c>
      <c r="T54" s="81">
        <f>+'48'!L11</f>
        <v>0</v>
      </c>
      <c r="U54" s="81">
        <f>+'48'!F12</f>
        <v>0</v>
      </c>
      <c r="V54" s="104">
        <f>+'48'!D15</f>
        <v>0</v>
      </c>
      <c r="W54" s="91">
        <f>+'48'!D16</f>
        <v>0</v>
      </c>
      <c r="X54" s="91">
        <f>+'48'!H16</f>
        <v>0</v>
      </c>
      <c r="Y54" s="91">
        <f>+'48'!D17</f>
        <v>0</v>
      </c>
      <c r="Z54" s="91">
        <f>+'48'!H17</f>
        <v>0</v>
      </c>
      <c r="AA54" s="81">
        <f>+'48'!L17</f>
        <v>0</v>
      </c>
      <c r="AB54" s="93">
        <f>+'48'!D18</f>
        <v>0</v>
      </c>
      <c r="AC54" s="91">
        <f>+'48'!H18</f>
        <v>0</v>
      </c>
      <c r="AD54" s="84" t="b">
        <f>+'48'!I79</f>
        <v>0</v>
      </c>
      <c r="AJ54">
        <f>+IF(F54='Liste déroulante'!A8,1,0)</f>
        <v>0</v>
      </c>
      <c r="AK54">
        <f>+IF(OR(E54='Liste déroulante'!F74,E54='Liste déroulante'!E74),1,0)</f>
        <v>0</v>
      </c>
      <c r="AL54">
        <f t="shared" si="0"/>
        <v>0</v>
      </c>
      <c r="AM54">
        <f>+IF(OR(E54='Liste déroulante'!F75,E54='Liste déroulante'!E75),1,0)</f>
        <v>0</v>
      </c>
      <c r="AN54">
        <f>+IF(R54='Liste déroulante'!A20,1,0)</f>
        <v>0</v>
      </c>
      <c r="AO54">
        <f t="shared" si="1"/>
        <v>0</v>
      </c>
      <c r="AP54">
        <f t="shared" si="2"/>
        <v>0</v>
      </c>
    </row>
    <row r="55" spans="1:42">
      <c r="A55" s="80">
        <f>+'49'!L3</f>
        <v>49</v>
      </c>
      <c r="B55" s="90">
        <f>+'49'!D3</f>
        <v>0</v>
      </c>
      <c r="C55" s="90">
        <f>+'49'!H3</f>
        <v>0</v>
      </c>
      <c r="D55" s="86">
        <f>+'49'!D6</f>
        <v>0</v>
      </c>
      <c r="E55" s="99">
        <f>+'49'!F6</f>
        <v>0</v>
      </c>
      <c r="F55" s="157">
        <f>+'49'!H6</f>
        <v>0</v>
      </c>
      <c r="G55" s="157">
        <f>+'49'!J6</f>
        <v>0</v>
      </c>
      <c r="H55" s="80">
        <f>+'49'!L6</f>
        <v>0</v>
      </c>
      <c r="I55" s="103">
        <f>+'49'!D7</f>
        <v>0</v>
      </c>
      <c r="J55" s="90">
        <f>+'49'!D10</f>
        <v>0</v>
      </c>
      <c r="K55" s="90">
        <f>+'49'!F10</f>
        <v>0</v>
      </c>
      <c r="L55" s="90">
        <f>+'49'!H10</f>
        <v>0</v>
      </c>
      <c r="M55" s="90">
        <f>+'49'!J10</f>
        <v>0</v>
      </c>
      <c r="N55" s="90">
        <f>+'49'!L10</f>
        <v>0</v>
      </c>
      <c r="O55" s="80">
        <f>+'49'!D11</f>
        <v>0</v>
      </c>
      <c r="P55" s="80">
        <f>+'49'!F11</f>
        <v>0</v>
      </c>
      <c r="Q55" s="80">
        <f>+'49'!H11</f>
        <v>0</v>
      </c>
      <c r="R55" s="80">
        <f>+'49'!J11</f>
        <v>0</v>
      </c>
      <c r="S55" s="80">
        <f>+'49'!D12</f>
        <v>0</v>
      </c>
      <c r="T55" s="80">
        <f>+'49'!L11</f>
        <v>0</v>
      </c>
      <c r="U55" s="80">
        <f>+'49'!F12</f>
        <v>0</v>
      </c>
      <c r="V55" s="103">
        <f>+'49'!D15</f>
        <v>0</v>
      </c>
      <c r="W55" s="90">
        <f>+'49'!D16</f>
        <v>0</v>
      </c>
      <c r="X55" s="90">
        <f>+'49'!H16</f>
        <v>0</v>
      </c>
      <c r="Y55" s="90">
        <f>+'49'!D17</f>
        <v>0</v>
      </c>
      <c r="Z55" s="90">
        <f>+'49'!H17</f>
        <v>0</v>
      </c>
      <c r="AA55" s="80">
        <f>+'49'!L17</f>
        <v>0</v>
      </c>
      <c r="AB55" s="92">
        <f>+'49'!D18</f>
        <v>0</v>
      </c>
      <c r="AC55" s="90">
        <f>+'49'!H18</f>
        <v>0</v>
      </c>
      <c r="AD55" s="58" t="b">
        <f>+'49'!I79</f>
        <v>0</v>
      </c>
      <c r="AJ55">
        <f>+IF(F55='Liste déroulante'!A8,1,0)</f>
        <v>0</v>
      </c>
      <c r="AK55">
        <f>+IF(OR(E55='Liste déroulante'!F74,E55='Liste déroulante'!E74),1,0)</f>
        <v>0</v>
      </c>
      <c r="AL55">
        <f t="shared" si="0"/>
        <v>0</v>
      </c>
      <c r="AM55">
        <f>+IF(OR(E55='Liste déroulante'!F75,E55='Liste déroulante'!E75),1,0)</f>
        <v>0</v>
      </c>
      <c r="AN55">
        <f>+IF(R55='Liste déroulante'!A20,1,0)</f>
        <v>0</v>
      </c>
      <c r="AO55">
        <f t="shared" si="1"/>
        <v>0</v>
      </c>
      <c r="AP55">
        <f t="shared" si="2"/>
        <v>0</v>
      </c>
    </row>
    <row r="56" spans="1:42">
      <c r="A56" s="81">
        <f>+'50'!L3</f>
        <v>50</v>
      </c>
      <c r="B56" s="91">
        <f>+'50'!D3</f>
        <v>0</v>
      </c>
      <c r="C56" s="91">
        <f>+'50'!H3</f>
        <v>0</v>
      </c>
      <c r="D56" s="87">
        <f>+'50'!D6</f>
        <v>0</v>
      </c>
      <c r="E56" s="100">
        <f>+'50'!F6</f>
        <v>0</v>
      </c>
      <c r="F56" s="158">
        <f>+'50'!H6</f>
        <v>0</v>
      </c>
      <c r="G56" s="158">
        <f>+'50'!J6</f>
        <v>0</v>
      </c>
      <c r="H56" s="81">
        <f>+'50'!L6</f>
        <v>0</v>
      </c>
      <c r="I56" s="104">
        <f>+'50'!D7</f>
        <v>0</v>
      </c>
      <c r="J56" s="91">
        <f>+'50'!D10</f>
        <v>0</v>
      </c>
      <c r="K56" s="91">
        <f>+'50'!F10</f>
        <v>0</v>
      </c>
      <c r="L56" s="91">
        <f>+'50'!H10</f>
        <v>0</v>
      </c>
      <c r="M56" s="91">
        <f>+'50'!J10</f>
        <v>0</v>
      </c>
      <c r="N56" s="91">
        <f>+'50'!L10</f>
        <v>0</v>
      </c>
      <c r="O56" s="81">
        <f>+'50'!D11</f>
        <v>0</v>
      </c>
      <c r="P56" s="81">
        <f>+'50'!F11</f>
        <v>0</v>
      </c>
      <c r="Q56" s="81">
        <f>+'50'!H11</f>
        <v>0</v>
      </c>
      <c r="R56" s="81">
        <f>+'50'!J11</f>
        <v>0</v>
      </c>
      <c r="S56" s="81">
        <f>+'50'!D12</f>
        <v>0</v>
      </c>
      <c r="T56" s="81">
        <f>+'50'!L11</f>
        <v>0</v>
      </c>
      <c r="U56" s="81">
        <f>+'50'!F12</f>
        <v>0</v>
      </c>
      <c r="V56" s="104">
        <f>+'50'!D15</f>
        <v>0</v>
      </c>
      <c r="W56" s="91">
        <f>+'50'!D16</f>
        <v>0</v>
      </c>
      <c r="X56" s="91">
        <f>+'50'!H16</f>
        <v>0</v>
      </c>
      <c r="Y56" s="91">
        <f>+'50'!D17</f>
        <v>0</v>
      </c>
      <c r="Z56" s="91">
        <f>+'50'!H17</f>
        <v>0</v>
      </c>
      <c r="AA56" s="81">
        <f>+'50'!L17</f>
        <v>0</v>
      </c>
      <c r="AB56" s="93">
        <f>+'50'!D18</f>
        <v>0</v>
      </c>
      <c r="AC56" s="91">
        <f>+'50'!H18</f>
        <v>0</v>
      </c>
      <c r="AD56" s="84" t="b">
        <f>+'50'!I79</f>
        <v>0</v>
      </c>
      <c r="AJ56">
        <f>+IF(F56='Liste déroulante'!A8,1,0)</f>
        <v>0</v>
      </c>
      <c r="AK56">
        <f>+IF(OR(E56='Liste déroulante'!F74,E56='Liste déroulante'!E74),1,0)</f>
        <v>0</v>
      </c>
      <c r="AL56">
        <f t="shared" si="0"/>
        <v>0</v>
      </c>
      <c r="AM56">
        <f>+IF(OR(E56='Liste déroulante'!F75,E56='Liste déroulante'!E75),1,0)</f>
        <v>0</v>
      </c>
      <c r="AN56">
        <f>+IF(R56='Liste déroulante'!A20,1,0)</f>
        <v>0</v>
      </c>
      <c r="AO56">
        <f t="shared" si="1"/>
        <v>0</v>
      </c>
      <c r="AP56">
        <f t="shared" si="2"/>
        <v>0</v>
      </c>
    </row>
    <row r="57" spans="1:42">
      <c r="A57" s="80">
        <f>+'51'!L3</f>
        <v>51</v>
      </c>
      <c r="B57" s="90">
        <f>+'51'!D3</f>
        <v>0</v>
      </c>
      <c r="C57" s="90">
        <f>+'51'!H3</f>
        <v>0</v>
      </c>
      <c r="D57" s="86">
        <f>+'51'!D6</f>
        <v>0</v>
      </c>
      <c r="E57" s="99">
        <f>+'51'!F6</f>
        <v>0</v>
      </c>
      <c r="F57" s="157">
        <f>+'51'!H6</f>
        <v>0</v>
      </c>
      <c r="G57" s="157">
        <f>+'51'!J6</f>
        <v>0</v>
      </c>
      <c r="H57" s="80">
        <f>+'51'!L6</f>
        <v>0</v>
      </c>
      <c r="I57" s="105">
        <f>+'51'!D7</f>
        <v>0</v>
      </c>
      <c r="J57" s="90">
        <f>+'51'!D10</f>
        <v>0</v>
      </c>
      <c r="K57" s="90">
        <f>+'51'!F10</f>
        <v>0</v>
      </c>
      <c r="L57" s="90">
        <f>+'51'!H10</f>
        <v>0</v>
      </c>
      <c r="M57" s="90">
        <f>+'51'!J10</f>
        <v>0</v>
      </c>
      <c r="N57" s="90">
        <f>+'51'!L10</f>
        <v>0</v>
      </c>
      <c r="O57" s="80">
        <f>+'51'!D11</f>
        <v>0</v>
      </c>
      <c r="P57" s="80">
        <f>+'51'!F11</f>
        <v>0</v>
      </c>
      <c r="Q57" s="80">
        <f>+'51'!H11</f>
        <v>0</v>
      </c>
      <c r="R57" s="80">
        <f>+'51'!J11</f>
        <v>0</v>
      </c>
      <c r="S57" s="80">
        <f>+'51'!D12</f>
        <v>0</v>
      </c>
      <c r="T57" s="80">
        <f>+'51'!L11</f>
        <v>0</v>
      </c>
      <c r="U57" s="80">
        <f>+'51'!F12</f>
        <v>0</v>
      </c>
      <c r="V57" s="103">
        <f>+'51'!D15</f>
        <v>0</v>
      </c>
      <c r="W57" s="90">
        <f>+'51'!D16</f>
        <v>0</v>
      </c>
      <c r="X57" s="90">
        <f>+'51'!H16</f>
        <v>0</v>
      </c>
      <c r="Y57" s="90">
        <f>+'51'!D17</f>
        <v>0</v>
      </c>
      <c r="Z57" s="90">
        <f>+'51'!H17</f>
        <v>0</v>
      </c>
      <c r="AA57" s="80">
        <f>+'51'!L17</f>
        <v>0</v>
      </c>
      <c r="AB57" s="92">
        <f>+'51'!D18</f>
        <v>0</v>
      </c>
      <c r="AC57" s="90">
        <f>+'51'!H18</f>
        <v>0</v>
      </c>
      <c r="AD57" s="58" t="b">
        <f>+'51'!I79</f>
        <v>0</v>
      </c>
      <c r="AJ57">
        <f>+IF(F57='Liste déroulante'!A8,1,0)</f>
        <v>0</v>
      </c>
      <c r="AK57">
        <f>+IF(OR(E57='Liste déroulante'!F74,E57='Liste déroulante'!E74),1,0)</f>
        <v>0</v>
      </c>
      <c r="AL57">
        <f t="shared" si="0"/>
        <v>0</v>
      </c>
      <c r="AM57">
        <f>+IF(OR(E57='Liste déroulante'!F75,E57='Liste déroulante'!E75),1,0)</f>
        <v>0</v>
      </c>
      <c r="AN57">
        <f>+IF(R57='Liste déroulante'!A20,1,0)</f>
        <v>0</v>
      </c>
      <c r="AO57">
        <f t="shared" si="1"/>
        <v>0</v>
      </c>
      <c r="AP57">
        <f t="shared" si="2"/>
        <v>0</v>
      </c>
    </row>
    <row r="58" spans="1:42">
      <c r="A58" s="81">
        <f>+'52'!L3</f>
        <v>52</v>
      </c>
      <c r="B58" s="91">
        <f>+'52'!D3</f>
        <v>0</v>
      </c>
      <c r="C58" s="91">
        <f>+'52'!H3</f>
        <v>0</v>
      </c>
      <c r="D58" s="87">
        <f>+'52'!D6</f>
        <v>0</v>
      </c>
      <c r="E58" s="100">
        <f>+'52'!F6</f>
        <v>0</v>
      </c>
      <c r="F58" s="158">
        <f>+'52'!H6</f>
        <v>0</v>
      </c>
      <c r="G58" s="158">
        <f>+'52'!J6</f>
        <v>0</v>
      </c>
      <c r="H58" s="81">
        <f>+'52'!L6</f>
        <v>0</v>
      </c>
      <c r="I58" s="106">
        <f>+'52'!D7</f>
        <v>0</v>
      </c>
      <c r="J58" s="91">
        <f>+'52'!D10</f>
        <v>0</v>
      </c>
      <c r="K58" s="91">
        <f>+'52'!F10</f>
        <v>0</v>
      </c>
      <c r="L58" s="91">
        <f>+'52'!H10</f>
        <v>0</v>
      </c>
      <c r="M58" s="91">
        <f>+'52'!J10</f>
        <v>0</v>
      </c>
      <c r="N58" s="91">
        <f>+'52'!L10</f>
        <v>0</v>
      </c>
      <c r="O58" s="81">
        <f>+'52'!D11</f>
        <v>0</v>
      </c>
      <c r="P58" s="81">
        <f>+'52'!F11</f>
        <v>0</v>
      </c>
      <c r="Q58" s="81">
        <f>+'52'!H11</f>
        <v>0</v>
      </c>
      <c r="R58" s="81">
        <f>+'52'!J11</f>
        <v>0</v>
      </c>
      <c r="S58" s="81">
        <f>+'52'!D12</f>
        <v>0</v>
      </c>
      <c r="T58" s="81">
        <f>+'52'!L11</f>
        <v>0</v>
      </c>
      <c r="U58" s="81">
        <f>+'52'!F12</f>
        <v>0</v>
      </c>
      <c r="V58" s="104">
        <f>+'52'!D15</f>
        <v>0</v>
      </c>
      <c r="W58" s="91">
        <f>+'52'!D16</f>
        <v>0</v>
      </c>
      <c r="X58" s="91">
        <f>+'52'!H16</f>
        <v>0</v>
      </c>
      <c r="Y58" s="91">
        <f>+'52'!D17</f>
        <v>0</v>
      </c>
      <c r="Z58" s="91">
        <f>+'52'!H17</f>
        <v>0</v>
      </c>
      <c r="AA58" s="81">
        <f>+'52'!L17</f>
        <v>0</v>
      </c>
      <c r="AB58" s="93">
        <f>+'52'!D18</f>
        <v>0</v>
      </c>
      <c r="AC58" s="91">
        <f>+'52'!H18</f>
        <v>0</v>
      </c>
      <c r="AD58" s="84" t="b">
        <f>+'52'!I79</f>
        <v>0</v>
      </c>
      <c r="AJ58">
        <f>+IF(F58='Liste déroulante'!A8,1,0)</f>
        <v>0</v>
      </c>
      <c r="AK58">
        <f>+IF(OR(E58='Liste déroulante'!F74,E58='Liste déroulante'!E74),1,0)</f>
        <v>0</v>
      </c>
      <c r="AL58">
        <f t="shared" si="0"/>
        <v>0</v>
      </c>
      <c r="AM58">
        <f>+IF(OR(E58='Liste déroulante'!F75,E58='Liste déroulante'!E75),1,0)</f>
        <v>0</v>
      </c>
      <c r="AN58">
        <f>+IF(R58='Liste déroulante'!A20,1,0)</f>
        <v>0</v>
      </c>
      <c r="AO58">
        <f t="shared" si="1"/>
        <v>0</v>
      </c>
      <c r="AP58">
        <f t="shared" si="2"/>
        <v>0</v>
      </c>
    </row>
    <row r="59" spans="1:42">
      <c r="A59" s="80">
        <f>+'53'!L3</f>
        <v>53</v>
      </c>
      <c r="B59" s="90">
        <f>+'53'!D3</f>
        <v>0</v>
      </c>
      <c r="C59" s="90">
        <f>+'53'!H3</f>
        <v>0</v>
      </c>
      <c r="D59" s="86">
        <f>+'53'!D6</f>
        <v>0</v>
      </c>
      <c r="E59" s="99">
        <f>+'53'!F6</f>
        <v>0</v>
      </c>
      <c r="F59" s="157">
        <f>+'53'!H6</f>
        <v>0</v>
      </c>
      <c r="G59" s="157">
        <f>+'53'!J6</f>
        <v>0</v>
      </c>
      <c r="H59" s="80">
        <f>+'53'!L6</f>
        <v>0</v>
      </c>
      <c r="I59" s="105">
        <f>+'53'!D7</f>
        <v>0</v>
      </c>
      <c r="J59" s="90">
        <f>+'53'!D10</f>
        <v>0</v>
      </c>
      <c r="K59" s="90">
        <f>+'53'!F10</f>
        <v>0</v>
      </c>
      <c r="L59" s="90">
        <f>+'53'!H10</f>
        <v>0</v>
      </c>
      <c r="M59" s="90">
        <f>+'53'!J10</f>
        <v>0</v>
      </c>
      <c r="N59" s="90">
        <f>+'53'!L10</f>
        <v>0</v>
      </c>
      <c r="O59" s="80">
        <f>+'53'!D11</f>
        <v>0</v>
      </c>
      <c r="P59" s="80">
        <f>+'53'!F11</f>
        <v>0</v>
      </c>
      <c r="Q59" s="80">
        <f>+'53'!H11</f>
        <v>0</v>
      </c>
      <c r="R59" s="80">
        <f>+'53'!J11</f>
        <v>0</v>
      </c>
      <c r="S59" s="80">
        <f>+'53'!D12</f>
        <v>0</v>
      </c>
      <c r="T59" s="80">
        <f>+'53'!L11</f>
        <v>0</v>
      </c>
      <c r="U59" s="80">
        <f>+'53'!F12</f>
        <v>0</v>
      </c>
      <c r="V59" s="103">
        <f>+'53'!D15</f>
        <v>0</v>
      </c>
      <c r="W59" s="90">
        <f>+'53'!D16</f>
        <v>0</v>
      </c>
      <c r="X59" s="90">
        <f>+'53'!H16</f>
        <v>0</v>
      </c>
      <c r="Y59" s="90">
        <f>+'53'!D17</f>
        <v>0</v>
      </c>
      <c r="Z59" s="90">
        <f>+'53'!H17</f>
        <v>0</v>
      </c>
      <c r="AA59" s="80">
        <f>+'53'!L17</f>
        <v>0</v>
      </c>
      <c r="AB59" s="92">
        <f>+'53'!D18</f>
        <v>0</v>
      </c>
      <c r="AC59" s="90">
        <f>+'53'!H18</f>
        <v>0</v>
      </c>
      <c r="AD59" s="58" t="b">
        <f>+'53'!I79</f>
        <v>0</v>
      </c>
      <c r="AJ59">
        <f>+IF(F59='Liste déroulante'!A8,1,0)</f>
        <v>0</v>
      </c>
      <c r="AK59">
        <f>+IF(OR(E59='Liste déroulante'!F74,E59='Liste déroulante'!E74),1,0)</f>
        <v>0</v>
      </c>
      <c r="AL59">
        <f t="shared" si="0"/>
        <v>0</v>
      </c>
      <c r="AM59">
        <f>+IF(OR(E59='Liste déroulante'!F75,E59='Liste déroulante'!E75),1,0)</f>
        <v>0</v>
      </c>
      <c r="AN59">
        <f>+IF(R59='Liste déroulante'!A20,1,0)</f>
        <v>0</v>
      </c>
      <c r="AO59">
        <f t="shared" si="1"/>
        <v>0</v>
      </c>
      <c r="AP59">
        <f t="shared" si="2"/>
        <v>0</v>
      </c>
    </row>
    <row r="60" spans="1:42">
      <c r="A60" s="81">
        <f>+'54'!L3</f>
        <v>54</v>
      </c>
      <c r="B60" s="91">
        <f>+'54'!D3</f>
        <v>0</v>
      </c>
      <c r="C60" s="91">
        <f>+'54'!H3</f>
        <v>0</v>
      </c>
      <c r="D60" s="87">
        <f>+'54'!D6</f>
        <v>0</v>
      </c>
      <c r="E60" s="100">
        <f>+'54'!F6</f>
        <v>0</v>
      </c>
      <c r="F60" s="158">
        <f>+'54'!H6</f>
        <v>0</v>
      </c>
      <c r="G60" s="158">
        <f>+'54'!J6</f>
        <v>0</v>
      </c>
      <c r="H60" s="81">
        <f>+'54'!L6</f>
        <v>0</v>
      </c>
      <c r="I60" s="106">
        <f>+'54'!D7</f>
        <v>0</v>
      </c>
      <c r="J60" s="91">
        <f>+'54'!D10</f>
        <v>0</v>
      </c>
      <c r="K60" s="91">
        <f>+'54'!F10</f>
        <v>0</v>
      </c>
      <c r="L60" s="91">
        <f>+'54'!H10</f>
        <v>0</v>
      </c>
      <c r="M60" s="91">
        <f>+'54'!J10</f>
        <v>0</v>
      </c>
      <c r="N60" s="91">
        <f>+'54'!L10</f>
        <v>0</v>
      </c>
      <c r="O60" s="81">
        <f>+'54'!D11</f>
        <v>0</v>
      </c>
      <c r="P60" s="81">
        <f>+'54'!F11</f>
        <v>0</v>
      </c>
      <c r="Q60" s="81">
        <f>+'54'!H11</f>
        <v>0</v>
      </c>
      <c r="R60" s="81">
        <f>+'54'!J11</f>
        <v>0</v>
      </c>
      <c r="S60" s="81">
        <f>+'54'!D12</f>
        <v>0</v>
      </c>
      <c r="T60" s="81">
        <f>+'54'!L11</f>
        <v>0</v>
      </c>
      <c r="U60" s="81">
        <f>+'54'!F12</f>
        <v>0</v>
      </c>
      <c r="V60" s="104">
        <f>+'54'!D15</f>
        <v>0</v>
      </c>
      <c r="W60" s="91">
        <f>+'54'!D16</f>
        <v>0</v>
      </c>
      <c r="X60" s="91">
        <f>+'54'!H16</f>
        <v>0</v>
      </c>
      <c r="Y60" s="91">
        <f>+'54'!D17</f>
        <v>0</v>
      </c>
      <c r="Z60" s="91">
        <f>+'54'!H17</f>
        <v>0</v>
      </c>
      <c r="AA60" s="81">
        <f>+'54'!L17</f>
        <v>0</v>
      </c>
      <c r="AB60" s="93">
        <f>+'54'!D18</f>
        <v>0</v>
      </c>
      <c r="AC60" s="91">
        <f>+'54'!H18</f>
        <v>0</v>
      </c>
      <c r="AD60" s="84" t="b">
        <f>+'54'!I79</f>
        <v>0</v>
      </c>
      <c r="AJ60">
        <f>+IF(F60='Liste déroulante'!A8,1,0)</f>
        <v>0</v>
      </c>
      <c r="AK60">
        <f>+IF(OR(E60='Liste déroulante'!F74,E60='Liste déroulante'!E74),1,0)</f>
        <v>0</v>
      </c>
      <c r="AL60">
        <f t="shared" si="0"/>
        <v>0</v>
      </c>
      <c r="AM60">
        <f>+IF(OR(E60='Liste déroulante'!F75,E60='Liste déroulante'!E75),1,0)</f>
        <v>0</v>
      </c>
      <c r="AN60">
        <f>+IF(R60='Liste déroulante'!A20,1,0)</f>
        <v>0</v>
      </c>
      <c r="AO60">
        <f t="shared" si="1"/>
        <v>0</v>
      </c>
      <c r="AP60">
        <f t="shared" si="2"/>
        <v>0</v>
      </c>
    </row>
    <row r="61" spans="1:42">
      <c r="A61" s="80">
        <f>+'55'!L3</f>
        <v>55</v>
      </c>
      <c r="B61" s="90">
        <f>+'55'!D3</f>
        <v>0</v>
      </c>
      <c r="C61" s="90">
        <f>+'55'!H3</f>
        <v>0</v>
      </c>
      <c r="D61" s="86">
        <f>+'55'!D6</f>
        <v>0</v>
      </c>
      <c r="E61" s="99">
        <f>+'55'!F6</f>
        <v>0</v>
      </c>
      <c r="F61" s="157">
        <f>+'55'!H6</f>
        <v>0</v>
      </c>
      <c r="G61" s="157">
        <f>+'55'!J6</f>
        <v>0</v>
      </c>
      <c r="H61" s="80">
        <f>+'55'!L6</f>
        <v>0</v>
      </c>
      <c r="I61" s="105">
        <f>+'55'!D7</f>
        <v>0</v>
      </c>
      <c r="J61" s="90">
        <f>+'55'!D10</f>
        <v>0</v>
      </c>
      <c r="K61" s="90">
        <f>+'55'!F10</f>
        <v>0</v>
      </c>
      <c r="L61" s="90">
        <f>+'55'!H10</f>
        <v>0</v>
      </c>
      <c r="M61" s="90">
        <f>+'55'!J10</f>
        <v>0</v>
      </c>
      <c r="N61" s="90">
        <f>+'55'!L10</f>
        <v>0</v>
      </c>
      <c r="O61" s="80">
        <f>+'55'!D11</f>
        <v>0</v>
      </c>
      <c r="P61" s="80">
        <f>+'55'!F11</f>
        <v>0</v>
      </c>
      <c r="Q61" s="80">
        <f>+'55'!H11</f>
        <v>0</v>
      </c>
      <c r="R61" s="80">
        <f>+'55'!J11</f>
        <v>0</v>
      </c>
      <c r="S61" s="80">
        <f>+'55'!D12</f>
        <v>0</v>
      </c>
      <c r="T61" s="80">
        <f>+'55'!L11</f>
        <v>0</v>
      </c>
      <c r="U61" s="80">
        <f>+'55'!F12</f>
        <v>0</v>
      </c>
      <c r="V61" s="103">
        <f>+'55'!D15</f>
        <v>0</v>
      </c>
      <c r="W61" s="90">
        <f>+'55'!D16</f>
        <v>0</v>
      </c>
      <c r="X61" s="90">
        <f>+'55'!H16</f>
        <v>0</v>
      </c>
      <c r="Y61" s="90">
        <f>+'55'!D17</f>
        <v>0</v>
      </c>
      <c r="Z61" s="90">
        <f>+'55'!H17</f>
        <v>0</v>
      </c>
      <c r="AA61" s="80">
        <f>+'55'!L17</f>
        <v>0</v>
      </c>
      <c r="AB61" s="92">
        <f>+'55'!D18</f>
        <v>0</v>
      </c>
      <c r="AC61" s="90">
        <f>+'55'!H18</f>
        <v>0</v>
      </c>
      <c r="AD61" s="58" t="b">
        <f>+'55'!I79</f>
        <v>0</v>
      </c>
      <c r="AJ61">
        <f>+IF(F61='Liste déroulante'!A8,1,0)</f>
        <v>0</v>
      </c>
      <c r="AK61">
        <f>+IF(OR(E61='Liste déroulante'!F74,E61='Liste déroulante'!E74),1,0)</f>
        <v>0</v>
      </c>
      <c r="AL61">
        <f t="shared" si="0"/>
        <v>0</v>
      </c>
      <c r="AM61">
        <f>+IF(OR(E61='Liste déroulante'!F75,E61='Liste déroulante'!E75),1,0)</f>
        <v>0</v>
      </c>
      <c r="AN61">
        <f>+IF(R61='Liste déroulante'!A20,1,0)</f>
        <v>0</v>
      </c>
      <c r="AO61">
        <f t="shared" si="1"/>
        <v>0</v>
      </c>
      <c r="AP61">
        <f t="shared" si="2"/>
        <v>0</v>
      </c>
    </row>
    <row r="62" spans="1:42">
      <c r="A62" s="81">
        <f>+'56'!L3</f>
        <v>56</v>
      </c>
      <c r="B62" s="91">
        <f>+'56'!D3</f>
        <v>0</v>
      </c>
      <c r="C62" s="91">
        <f>+'56'!H3</f>
        <v>0</v>
      </c>
      <c r="D62" s="87">
        <f>+'56'!D6</f>
        <v>0</v>
      </c>
      <c r="E62" s="100">
        <f>+'56'!F6</f>
        <v>0</v>
      </c>
      <c r="F62" s="158">
        <f>+'56'!H6</f>
        <v>0</v>
      </c>
      <c r="G62" s="158">
        <f>+'56'!J6</f>
        <v>0</v>
      </c>
      <c r="H62" s="81">
        <f>+'56'!L6</f>
        <v>0</v>
      </c>
      <c r="I62" s="106">
        <f>+'56'!D7</f>
        <v>0</v>
      </c>
      <c r="J62" s="91">
        <f>+'56'!D10</f>
        <v>0</v>
      </c>
      <c r="K62" s="91">
        <f>+'56'!F10</f>
        <v>0</v>
      </c>
      <c r="L62" s="91">
        <f>+'56'!H10</f>
        <v>0</v>
      </c>
      <c r="M62" s="91">
        <f>+'56'!J10</f>
        <v>0</v>
      </c>
      <c r="N62" s="91">
        <f>+'56'!L10</f>
        <v>0</v>
      </c>
      <c r="O62" s="81">
        <f>+'56'!D11</f>
        <v>0</v>
      </c>
      <c r="P62" s="81">
        <f>+'56'!F11</f>
        <v>0</v>
      </c>
      <c r="Q62" s="81">
        <f>+'56'!H11</f>
        <v>0</v>
      </c>
      <c r="R62" s="81">
        <f>+'56'!J11</f>
        <v>0</v>
      </c>
      <c r="S62" s="81">
        <f>+'56'!D12</f>
        <v>0</v>
      </c>
      <c r="T62" s="81">
        <f>+'56'!L11</f>
        <v>0</v>
      </c>
      <c r="U62" s="81">
        <f>+'56'!F12</f>
        <v>0</v>
      </c>
      <c r="V62" s="104">
        <f>+'56'!D15</f>
        <v>0</v>
      </c>
      <c r="W62" s="91">
        <f>+'56'!D16</f>
        <v>0</v>
      </c>
      <c r="X62" s="91">
        <f>+'56'!H16</f>
        <v>0</v>
      </c>
      <c r="Y62" s="91">
        <f>+'56'!D17</f>
        <v>0</v>
      </c>
      <c r="Z62" s="91">
        <f>+'56'!H17</f>
        <v>0</v>
      </c>
      <c r="AA62" s="81">
        <f>+'56'!L17</f>
        <v>0</v>
      </c>
      <c r="AB62" s="93">
        <f>+'56'!D18</f>
        <v>0</v>
      </c>
      <c r="AC62" s="91">
        <f>+'56'!H18</f>
        <v>0</v>
      </c>
      <c r="AD62" s="84" t="b">
        <f>+'56'!I79</f>
        <v>0</v>
      </c>
      <c r="AJ62">
        <f>+IF(F62='Liste déroulante'!A8,1,0)</f>
        <v>0</v>
      </c>
      <c r="AK62">
        <f>+IF(OR(E62='Liste déroulante'!F74,E62='Liste déroulante'!E74),1,0)</f>
        <v>0</v>
      </c>
      <c r="AL62">
        <f t="shared" si="0"/>
        <v>0</v>
      </c>
      <c r="AM62">
        <f>+IF(OR(E62='Liste déroulante'!F75,E62='Liste déroulante'!E75),1,0)</f>
        <v>0</v>
      </c>
      <c r="AN62">
        <f>+IF(R62='Liste déroulante'!A20,1,0)</f>
        <v>0</v>
      </c>
      <c r="AO62">
        <f t="shared" si="1"/>
        <v>0</v>
      </c>
      <c r="AP62">
        <f t="shared" si="2"/>
        <v>0</v>
      </c>
    </row>
    <row r="63" spans="1:42">
      <c r="A63" s="80">
        <f>+'57'!L3</f>
        <v>57</v>
      </c>
      <c r="B63" s="90">
        <f>+'57'!D3</f>
        <v>0</v>
      </c>
      <c r="C63" s="90">
        <f>+'57'!H3</f>
        <v>0</v>
      </c>
      <c r="D63" s="86">
        <f>+'57'!D6</f>
        <v>0</v>
      </c>
      <c r="E63" s="99">
        <f>+'57'!F6</f>
        <v>0</v>
      </c>
      <c r="F63" s="157">
        <f>+'57'!H6</f>
        <v>0</v>
      </c>
      <c r="G63" s="157">
        <f>+'57'!J6</f>
        <v>0</v>
      </c>
      <c r="H63" s="80">
        <f>+'57'!L6</f>
        <v>0</v>
      </c>
      <c r="I63" s="105">
        <f>+'57'!D7</f>
        <v>0</v>
      </c>
      <c r="J63" s="90">
        <f>+'57'!D10</f>
        <v>0</v>
      </c>
      <c r="K63" s="90">
        <f>+'57'!F10</f>
        <v>0</v>
      </c>
      <c r="L63" s="90">
        <f>+'57'!H10</f>
        <v>0</v>
      </c>
      <c r="M63" s="90">
        <f>+'57'!J10</f>
        <v>0</v>
      </c>
      <c r="N63" s="90">
        <f>+'57'!L10</f>
        <v>0</v>
      </c>
      <c r="O63" s="80">
        <f>+'57'!D11</f>
        <v>0</v>
      </c>
      <c r="P63" s="80">
        <f>+'57'!F11</f>
        <v>0</v>
      </c>
      <c r="Q63" s="80">
        <f>+'57'!H11</f>
        <v>0</v>
      </c>
      <c r="R63" s="80">
        <f>+'57'!J11</f>
        <v>0</v>
      </c>
      <c r="S63" s="80">
        <f>+'57'!D12</f>
        <v>0</v>
      </c>
      <c r="T63" s="80">
        <f>+'57'!L11</f>
        <v>0</v>
      </c>
      <c r="U63" s="80">
        <f>+'57'!F12</f>
        <v>0</v>
      </c>
      <c r="V63" s="103">
        <f>+'57'!D15</f>
        <v>0</v>
      </c>
      <c r="W63" s="90">
        <f>+'57'!D16</f>
        <v>0</v>
      </c>
      <c r="X63" s="90">
        <f>+'57'!H16</f>
        <v>0</v>
      </c>
      <c r="Y63" s="90">
        <f>+'57'!D17</f>
        <v>0</v>
      </c>
      <c r="Z63" s="90">
        <f>+'57'!H17</f>
        <v>0</v>
      </c>
      <c r="AA63" s="80">
        <f>+'57'!L17</f>
        <v>0</v>
      </c>
      <c r="AB63" s="92">
        <f>+'57'!D18</f>
        <v>0</v>
      </c>
      <c r="AC63" s="90">
        <f>+'57'!H18</f>
        <v>0</v>
      </c>
      <c r="AD63" s="58" t="b">
        <f>+'57'!I79</f>
        <v>0</v>
      </c>
      <c r="AJ63">
        <f>+IF(F63='Liste déroulante'!A8,1,0)</f>
        <v>0</v>
      </c>
      <c r="AK63">
        <f>+IF(OR(E63='Liste déroulante'!F74,E63='Liste déroulante'!E74),1,0)</f>
        <v>0</v>
      </c>
      <c r="AL63">
        <f t="shared" si="0"/>
        <v>0</v>
      </c>
      <c r="AM63">
        <f>+IF(OR(E63='Liste déroulante'!F75,E63='Liste déroulante'!E75),1,0)</f>
        <v>0</v>
      </c>
      <c r="AN63">
        <f>+IF(R63='Liste déroulante'!A20,1,0)</f>
        <v>0</v>
      </c>
      <c r="AO63">
        <f t="shared" si="1"/>
        <v>0</v>
      </c>
      <c r="AP63">
        <f t="shared" si="2"/>
        <v>0</v>
      </c>
    </row>
    <row r="64" spans="1:42">
      <c r="A64" s="81">
        <f>+'58'!L3</f>
        <v>58</v>
      </c>
      <c r="B64" s="91">
        <f>+'58'!D3</f>
        <v>0</v>
      </c>
      <c r="C64" s="91">
        <f>+'58'!H3</f>
        <v>0</v>
      </c>
      <c r="D64" s="87">
        <f>+'58'!D6</f>
        <v>0</v>
      </c>
      <c r="E64" s="100">
        <f>+'58'!F6</f>
        <v>0</v>
      </c>
      <c r="F64" s="158">
        <f>+'58'!H6</f>
        <v>0</v>
      </c>
      <c r="G64" s="158">
        <f>+'58'!J6</f>
        <v>0</v>
      </c>
      <c r="H64" s="81">
        <f>+'58'!L6</f>
        <v>0</v>
      </c>
      <c r="I64" s="106">
        <f>+'58'!D7</f>
        <v>0</v>
      </c>
      <c r="J64" s="91">
        <f>+'58'!D10</f>
        <v>0</v>
      </c>
      <c r="K64" s="91">
        <f>+'58'!F10</f>
        <v>0</v>
      </c>
      <c r="L64" s="91">
        <f>+'58'!H10</f>
        <v>0</v>
      </c>
      <c r="M64" s="91">
        <f>+'58'!J10</f>
        <v>0</v>
      </c>
      <c r="N64" s="91">
        <f>+'58'!L10</f>
        <v>0</v>
      </c>
      <c r="O64" s="81">
        <f>+'58'!D11</f>
        <v>0</v>
      </c>
      <c r="P64" s="81">
        <f>+'58'!F11</f>
        <v>0</v>
      </c>
      <c r="Q64" s="81">
        <f>+'58'!H11</f>
        <v>0</v>
      </c>
      <c r="R64" s="81">
        <f>+'58'!J11</f>
        <v>0</v>
      </c>
      <c r="S64" s="81">
        <f>+'58'!D12</f>
        <v>0</v>
      </c>
      <c r="T64" s="81">
        <f>+'58'!L11</f>
        <v>0</v>
      </c>
      <c r="U64" s="81">
        <f>+'58'!F12</f>
        <v>0</v>
      </c>
      <c r="V64" s="104">
        <f>+'58'!D15</f>
        <v>0</v>
      </c>
      <c r="W64" s="91">
        <f>+'58'!D16</f>
        <v>0</v>
      </c>
      <c r="X64" s="91">
        <f>+'58'!H16</f>
        <v>0</v>
      </c>
      <c r="Y64" s="91">
        <f>+'58'!D17</f>
        <v>0</v>
      </c>
      <c r="Z64" s="91">
        <f>+'58'!H17</f>
        <v>0</v>
      </c>
      <c r="AA64" s="81">
        <f>+'58'!L17</f>
        <v>0</v>
      </c>
      <c r="AB64" s="93">
        <f>+'58'!D18</f>
        <v>0</v>
      </c>
      <c r="AC64" s="91">
        <f>+'58'!H18</f>
        <v>0</v>
      </c>
      <c r="AD64" s="84" t="b">
        <f>+'58'!I79</f>
        <v>0</v>
      </c>
      <c r="AJ64">
        <f>+IF(F64='Liste déroulante'!A8,1,0)</f>
        <v>0</v>
      </c>
      <c r="AK64">
        <f>+IF(OR(E64='Liste déroulante'!F74,E64='Liste déroulante'!E74),1,0)</f>
        <v>0</v>
      </c>
      <c r="AL64">
        <f t="shared" si="0"/>
        <v>0</v>
      </c>
      <c r="AM64">
        <f>+IF(OR(E64='Liste déroulante'!F75,E64='Liste déroulante'!E75),1,0)</f>
        <v>0</v>
      </c>
      <c r="AN64">
        <f>+IF(R64='Liste déroulante'!A20,1,0)</f>
        <v>0</v>
      </c>
      <c r="AO64">
        <f t="shared" si="1"/>
        <v>0</v>
      </c>
      <c r="AP64">
        <f t="shared" si="2"/>
        <v>0</v>
      </c>
    </row>
    <row r="65" spans="1:42">
      <c r="A65" s="80">
        <f>+'59'!L3</f>
        <v>59</v>
      </c>
      <c r="B65" s="90">
        <f>+'59'!D3</f>
        <v>0</v>
      </c>
      <c r="C65" s="90">
        <f>+'59'!H3</f>
        <v>0</v>
      </c>
      <c r="D65" s="86">
        <f>+'59'!D6</f>
        <v>0</v>
      </c>
      <c r="E65" s="99">
        <f>+'59'!F6</f>
        <v>0</v>
      </c>
      <c r="F65" s="157">
        <f>+'59'!H6</f>
        <v>0</v>
      </c>
      <c r="G65" s="157">
        <f>+'59'!J6</f>
        <v>0</v>
      </c>
      <c r="H65" s="80">
        <f>+'59'!L6</f>
        <v>0</v>
      </c>
      <c r="I65" s="105">
        <f>+'59'!D7</f>
        <v>0</v>
      </c>
      <c r="J65" s="90">
        <f>+'59'!D10</f>
        <v>0</v>
      </c>
      <c r="K65" s="90">
        <f>+'59'!F10</f>
        <v>0</v>
      </c>
      <c r="L65" s="90">
        <f>+'59'!H10</f>
        <v>0</v>
      </c>
      <c r="M65" s="90">
        <f>+'59'!J10</f>
        <v>0</v>
      </c>
      <c r="N65" s="90">
        <f>+'59'!L10</f>
        <v>0</v>
      </c>
      <c r="O65" s="80">
        <f>+'59'!D11</f>
        <v>0</v>
      </c>
      <c r="P65" s="80">
        <f>+'59'!F11</f>
        <v>0</v>
      </c>
      <c r="Q65" s="80">
        <f>+'59'!H11</f>
        <v>0</v>
      </c>
      <c r="R65" s="80">
        <f>+'59'!J11</f>
        <v>0</v>
      </c>
      <c r="S65" s="80">
        <f>+'59'!D12</f>
        <v>0</v>
      </c>
      <c r="T65" s="80">
        <f>+'59'!L11</f>
        <v>0</v>
      </c>
      <c r="U65" s="80">
        <f>+'59'!F12</f>
        <v>0</v>
      </c>
      <c r="V65" s="103">
        <f>+'59'!D15</f>
        <v>0</v>
      </c>
      <c r="W65" s="90">
        <f>+'59'!D16</f>
        <v>0</v>
      </c>
      <c r="X65" s="90">
        <f>+'59'!H16</f>
        <v>0</v>
      </c>
      <c r="Y65" s="90">
        <f>+'59'!D17</f>
        <v>0</v>
      </c>
      <c r="Z65" s="90">
        <f>+'59'!H17</f>
        <v>0</v>
      </c>
      <c r="AA65" s="80">
        <f>+'59'!L17</f>
        <v>0</v>
      </c>
      <c r="AB65" s="92">
        <f>+'59'!D18</f>
        <v>0</v>
      </c>
      <c r="AC65" s="90">
        <f>+'59'!H18</f>
        <v>0</v>
      </c>
      <c r="AD65" s="58" t="b">
        <f>+'59'!I79</f>
        <v>0</v>
      </c>
      <c r="AJ65">
        <f>+IF(F65='Liste déroulante'!A8,1,0)</f>
        <v>0</v>
      </c>
      <c r="AK65">
        <f>+IF(OR(E65='Liste déroulante'!F74,E65='Liste déroulante'!E74),1,0)</f>
        <v>0</v>
      </c>
      <c r="AL65">
        <f t="shared" si="0"/>
        <v>0</v>
      </c>
      <c r="AM65">
        <f>+IF(OR(E65='Liste déroulante'!F75,E65='Liste déroulante'!E75),1,0)</f>
        <v>0</v>
      </c>
      <c r="AN65">
        <f>+IF(R65='Liste déroulante'!A20,1,0)</f>
        <v>0</v>
      </c>
      <c r="AO65">
        <f t="shared" si="1"/>
        <v>0</v>
      </c>
      <c r="AP65">
        <f t="shared" si="2"/>
        <v>0</v>
      </c>
    </row>
    <row r="66" spans="1:42">
      <c r="A66" s="81">
        <f>+'60'!L3</f>
        <v>60</v>
      </c>
      <c r="B66" s="91">
        <f>+'60'!D3</f>
        <v>0</v>
      </c>
      <c r="C66" s="91">
        <f>+'60'!H3</f>
        <v>0</v>
      </c>
      <c r="D66" s="87">
        <f>+'60'!D6</f>
        <v>0</v>
      </c>
      <c r="E66" s="100">
        <f>+'60'!F6</f>
        <v>0</v>
      </c>
      <c r="F66" s="158">
        <f>+'60'!H6</f>
        <v>0</v>
      </c>
      <c r="G66" s="158">
        <f>+'60'!J6</f>
        <v>0</v>
      </c>
      <c r="H66" s="81">
        <f>+'60'!L6</f>
        <v>0</v>
      </c>
      <c r="I66" s="106">
        <f>+'60'!D7</f>
        <v>0</v>
      </c>
      <c r="J66" s="91">
        <f>+'60'!D10</f>
        <v>0</v>
      </c>
      <c r="K66" s="91">
        <f>+'60'!F10</f>
        <v>0</v>
      </c>
      <c r="L66" s="91">
        <f>+'60'!H10</f>
        <v>0</v>
      </c>
      <c r="M66" s="91">
        <f>+'60'!J10</f>
        <v>0</v>
      </c>
      <c r="N66" s="91">
        <f>+'60'!L10</f>
        <v>0</v>
      </c>
      <c r="O66" s="81">
        <f>+'60'!D11</f>
        <v>0</v>
      </c>
      <c r="P66" s="81">
        <f>+'60'!F11</f>
        <v>0</v>
      </c>
      <c r="Q66" s="81">
        <f>+'60'!H11</f>
        <v>0</v>
      </c>
      <c r="R66" s="81">
        <f>+'60'!J11</f>
        <v>0</v>
      </c>
      <c r="S66" s="81">
        <f>+'60'!D12</f>
        <v>0</v>
      </c>
      <c r="T66" s="81">
        <f>+'60'!L11</f>
        <v>0</v>
      </c>
      <c r="U66" s="81">
        <f>+'60'!F12</f>
        <v>0</v>
      </c>
      <c r="V66" s="104">
        <f>+'60'!D15</f>
        <v>0</v>
      </c>
      <c r="W66" s="91">
        <f>+'60'!D16</f>
        <v>0</v>
      </c>
      <c r="X66" s="91">
        <f>+'60'!H16</f>
        <v>0</v>
      </c>
      <c r="Y66" s="91">
        <f>+'60'!D17</f>
        <v>0</v>
      </c>
      <c r="Z66" s="91">
        <f>+'60'!H17</f>
        <v>0</v>
      </c>
      <c r="AA66" s="81">
        <f>+'60'!L17</f>
        <v>0</v>
      </c>
      <c r="AB66" s="93">
        <f>+'60'!D18</f>
        <v>0</v>
      </c>
      <c r="AC66" s="91">
        <f>+'60'!H18</f>
        <v>0</v>
      </c>
      <c r="AD66" s="84" t="b">
        <f>+'60'!I79</f>
        <v>0</v>
      </c>
      <c r="AJ66">
        <f>+IF(F66='Liste déroulante'!A8,1,0)</f>
        <v>0</v>
      </c>
      <c r="AK66">
        <f>+IF(OR(E66='Liste déroulante'!F74,E66='Liste déroulante'!E74),1,0)</f>
        <v>0</v>
      </c>
      <c r="AL66">
        <f t="shared" si="0"/>
        <v>0</v>
      </c>
      <c r="AM66">
        <f>+IF(OR(E66='Liste déroulante'!F75,E66='Liste déroulante'!E75),1,0)</f>
        <v>0</v>
      </c>
      <c r="AN66">
        <f>+IF(R66='Liste déroulante'!A20,1,0)</f>
        <v>0</v>
      </c>
      <c r="AO66">
        <f t="shared" si="1"/>
        <v>0</v>
      </c>
      <c r="AP66">
        <f t="shared" si="2"/>
        <v>0</v>
      </c>
    </row>
    <row r="67" spans="1:42">
      <c r="A67" s="80">
        <f>+'61'!L3</f>
        <v>61</v>
      </c>
      <c r="B67" s="90">
        <f>+'61'!D3</f>
        <v>0</v>
      </c>
      <c r="C67" s="90">
        <f>+'61'!H3</f>
        <v>0</v>
      </c>
      <c r="D67" s="86">
        <f>+'61'!D6</f>
        <v>0</v>
      </c>
      <c r="E67" s="99">
        <f>+'61'!F6</f>
        <v>0</v>
      </c>
      <c r="F67" s="157">
        <f>+'61'!H6</f>
        <v>0</v>
      </c>
      <c r="G67" s="157">
        <f>+'61'!J6</f>
        <v>0</v>
      </c>
      <c r="H67" s="80">
        <f>+'61'!L6</f>
        <v>0</v>
      </c>
      <c r="I67" s="105">
        <f>+'61'!D7</f>
        <v>0</v>
      </c>
      <c r="J67" s="90">
        <f>+'61'!D10</f>
        <v>0</v>
      </c>
      <c r="K67" s="90">
        <f>+'61'!F10</f>
        <v>0</v>
      </c>
      <c r="L67" s="90">
        <f>+'61'!H10</f>
        <v>0</v>
      </c>
      <c r="M67" s="90">
        <f>+'61'!J10</f>
        <v>0</v>
      </c>
      <c r="N67" s="90">
        <f>+'61'!L10</f>
        <v>0</v>
      </c>
      <c r="O67" s="80">
        <f>+'61'!D11</f>
        <v>0</v>
      </c>
      <c r="P67" s="80">
        <f>+'61'!F11</f>
        <v>0</v>
      </c>
      <c r="Q67" s="80">
        <f>+'61'!H11</f>
        <v>0</v>
      </c>
      <c r="R67" s="80">
        <f>+'61'!J11</f>
        <v>0</v>
      </c>
      <c r="S67" s="80">
        <f>+'61'!D12</f>
        <v>0</v>
      </c>
      <c r="T67" s="80">
        <f>+'61'!L11</f>
        <v>0</v>
      </c>
      <c r="U67" s="80">
        <f>+'61'!F12</f>
        <v>0</v>
      </c>
      <c r="V67" s="103">
        <f>+'61'!D15</f>
        <v>0</v>
      </c>
      <c r="W67" s="90">
        <f>+'61'!D16</f>
        <v>0</v>
      </c>
      <c r="X67" s="90">
        <f>+'61'!H16</f>
        <v>0</v>
      </c>
      <c r="Y67" s="90">
        <f>+'61'!D17</f>
        <v>0</v>
      </c>
      <c r="Z67" s="90">
        <f>+'61'!H17</f>
        <v>0</v>
      </c>
      <c r="AA67" s="80">
        <f>+'61'!L17</f>
        <v>0</v>
      </c>
      <c r="AB67" s="92">
        <f>+'61'!D18</f>
        <v>0</v>
      </c>
      <c r="AC67" s="90">
        <f>+'61'!H18</f>
        <v>0</v>
      </c>
      <c r="AD67" s="58" t="b">
        <f>+'61'!I79</f>
        <v>0</v>
      </c>
      <c r="AJ67">
        <f>+IF(F67='Liste déroulante'!A8,1,0)</f>
        <v>0</v>
      </c>
      <c r="AK67">
        <f>+IF(OR(E67='Liste déroulante'!F74,E67='Liste déroulante'!E74),1,0)</f>
        <v>0</v>
      </c>
      <c r="AL67">
        <f t="shared" si="0"/>
        <v>0</v>
      </c>
      <c r="AM67">
        <f>+IF(OR(E67='Liste déroulante'!F75,E67='Liste déroulante'!E75),1,0)</f>
        <v>0</v>
      </c>
      <c r="AN67">
        <f>+IF(R67='Liste déroulante'!A20,1,0)</f>
        <v>0</v>
      </c>
      <c r="AO67">
        <f t="shared" si="1"/>
        <v>0</v>
      </c>
      <c r="AP67">
        <f t="shared" si="2"/>
        <v>0</v>
      </c>
    </row>
    <row r="68" spans="1:42">
      <c r="A68" s="81">
        <f>+'62'!L3</f>
        <v>62</v>
      </c>
      <c r="B68" s="91">
        <f>+'62'!D3</f>
        <v>0</v>
      </c>
      <c r="C68" s="91">
        <f>+'62'!H3</f>
        <v>0</v>
      </c>
      <c r="D68" s="87">
        <f>+'62'!D6</f>
        <v>0</v>
      </c>
      <c r="E68" s="100">
        <f>+'62'!F6</f>
        <v>0</v>
      </c>
      <c r="F68" s="158">
        <f>+'62'!H6</f>
        <v>0</v>
      </c>
      <c r="G68" s="158">
        <f>+'62'!J6</f>
        <v>0</v>
      </c>
      <c r="H68" s="81">
        <f>+'62'!L6</f>
        <v>0</v>
      </c>
      <c r="I68" s="106">
        <f>+'62'!D7</f>
        <v>0</v>
      </c>
      <c r="J68" s="91">
        <f>+'62'!D10</f>
        <v>0</v>
      </c>
      <c r="K68" s="91">
        <f>+'62'!F10</f>
        <v>0</v>
      </c>
      <c r="L68" s="91">
        <f>+'62'!H10</f>
        <v>0</v>
      </c>
      <c r="M68" s="91">
        <f>+'62'!J10</f>
        <v>0</v>
      </c>
      <c r="N68" s="91">
        <f>+'62'!L10</f>
        <v>0</v>
      </c>
      <c r="O68" s="81">
        <f>+'62'!D11</f>
        <v>0</v>
      </c>
      <c r="P68" s="81">
        <f>+'62'!F11</f>
        <v>0</v>
      </c>
      <c r="Q68" s="81">
        <f>+'62'!H11</f>
        <v>0</v>
      </c>
      <c r="R68" s="81">
        <f>+'62'!J11</f>
        <v>0</v>
      </c>
      <c r="S68" s="81">
        <f>+'62'!D12</f>
        <v>0</v>
      </c>
      <c r="T68" s="81">
        <f>+'62'!L11</f>
        <v>0</v>
      </c>
      <c r="U68" s="81">
        <f>+'62'!F12</f>
        <v>0</v>
      </c>
      <c r="V68" s="104">
        <f>+'62'!D15</f>
        <v>0</v>
      </c>
      <c r="W68" s="91">
        <f>+'62'!D16</f>
        <v>0</v>
      </c>
      <c r="X68" s="91">
        <f>+'62'!H16</f>
        <v>0</v>
      </c>
      <c r="Y68" s="91">
        <f>+'62'!D17</f>
        <v>0</v>
      </c>
      <c r="Z68" s="91">
        <f>+'62'!H17</f>
        <v>0</v>
      </c>
      <c r="AA68" s="81">
        <f>+'62'!L17</f>
        <v>0</v>
      </c>
      <c r="AB68" s="93">
        <f>+'62'!D18</f>
        <v>0</v>
      </c>
      <c r="AC68" s="91">
        <f>+'62'!H18</f>
        <v>0</v>
      </c>
      <c r="AD68" s="84" t="b">
        <f>+'62'!I79</f>
        <v>0</v>
      </c>
      <c r="AJ68">
        <f>+IF(F68='Liste déroulante'!A8,1,0)</f>
        <v>0</v>
      </c>
      <c r="AK68">
        <f>+IF(OR(E68='Liste déroulante'!F74,E68='Liste déroulante'!E74),1,0)</f>
        <v>0</v>
      </c>
      <c r="AL68">
        <f t="shared" si="0"/>
        <v>0</v>
      </c>
      <c r="AM68">
        <f>+IF(OR(E68='Liste déroulante'!F75,E68='Liste déroulante'!E75),1,0)</f>
        <v>0</v>
      </c>
      <c r="AN68">
        <f>+IF(R68='Liste déroulante'!A20,1,0)</f>
        <v>0</v>
      </c>
      <c r="AO68">
        <f t="shared" si="1"/>
        <v>0</v>
      </c>
      <c r="AP68">
        <f t="shared" si="2"/>
        <v>0</v>
      </c>
    </row>
    <row r="69" spans="1:42">
      <c r="A69" s="80">
        <f>+'63'!L3</f>
        <v>63</v>
      </c>
      <c r="B69" s="90">
        <f>+'63'!D3</f>
        <v>0</v>
      </c>
      <c r="C69" s="90">
        <f>+'63'!H3</f>
        <v>0</v>
      </c>
      <c r="D69" s="86">
        <f>+'63'!D6</f>
        <v>0</v>
      </c>
      <c r="E69" s="99">
        <f>+'63'!F6</f>
        <v>0</v>
      </c>
      <c r="F69" s="157">
        <f>+'63'!H6</f>
        <v>0</v>
      </c>
      <c r="G69" s="157">
        <f>+'63'!J6</f>
        <v>0</v>
      </c>
      <c r="H69" s="80">
        <f>+'63'!L6</f>
        <v>0</v>
      </c>
      <c r="I69" s="105">
        <f>+'63'!D7</f>
        <v>0</v>
      </c>
      <c r="J69" s="90">
        <f>+'63'!D10</f>
        <v>0</v>
      </c>
      <c r="K69" s="90">
        <f>+'63'!F10</f>
        <v>0</v>
      </c>
      <c r="L69" s="90">
        <f>+'63'!H10</f>
        <v>0</v>
      </c>
      <c r="M69" s="90">
        <f>+'63'!J10</f>
        <v>0</v>
      </c>
      <c r="N69" s="90">
        <f>+'63'!L10</f>
        <v>0</v>
      </c>
      <c r="O69" s="80">
        <f>+'63'!D11</f>
        <v>0</v>
      </c>
      <c r="P69" s="80">
        <f>+'63'!F11</f>
        <v>0</v>
      </c>
      <c r="Q69" s="80">
        <f>+'63'!H11</f>
        <v>0</v>
      </c>
      <c r="R69" s="80">
        <f>+'63'!J11</f>
        <v>0</v>
      </c>
      <c r="S69" s="80">
        <f>+'63'!D12</f>
        <v>0</v>
      </c>
      <c r="T69" s="80">
        <f>+'63'!L11</f>
        <v>0</v>
      </c>
      <c r="U69" s="80">
        <f>+'63'!F12</f>
        <v>0</v>
      </c>
      <c r="V69" s="103">
        <f>+'63'!D15</f>
        <v>0</v>
      </c>
      <c r="W69" s="90">
        <f>+'63'!D16</f>
        <v>0</v>
      </c>
      <c r="X69" s="90">
        <f>+'63'!H16</f>
        <v>0</v>
      </c>
      <c r="Y69" s="90">
        <f>+'63'!D17</f>
        <v>0</v>
      </c>
      <c r="Z69" s="90">
        <f>+'63'!H17</f>
        <v>0</v>
      </c>
      <c r="AA69" s="80">
        <f>+'63'!L17</f>
        <v>0</v>
      </c>
      <c r="AB69" s="92">
        <f>+'63'!D18</f>
        <v>0</v>
      </c>
      <c r="AC69" s="90">
        <f>+'63'!H18</f>
        <v>0</v>
      </c>
      <c r="AD69" s="58" t="b">
        <f>+'63'!I79</f>
        <v>0</v>
      </c>
      <c r="AJ69">
        <f>+IF(F69='Liste déroulante'!A8,1,0)</f>
        <v>0</v>
      </c>
      <c r="AK69">
        <f>+IF(OR(E69='Liste déroulante'!F74,E69='Liste déroulante'!E74),1,0)</f>
        <v>0</v>
      </c>
      <c r="AL69">
        <f t="shared" si="0"/>
        <v>0</v>
      </c>
      <c r="AM69">
        <f>+IF(OR(E69='Liste déroulante'!F75,E69='Liste déroulante'!E75),1,0)</f>
        <v>0</v>
      </c>
      <c r="AN69">
        <f>+IF(R69='Liste déroulante'!A20,1,0)</f>
        <v>0</v>
      </c>
      <c r="AO69">
        <f t="shared" si="1"/>
        <v>0</v>
      </c>
      <c r="AP69">
        <f t="shared" si="2"/>
        <v>0</v>
      </c>
    </row>
    <row r="70" spans="1:42">
      <c r="A70" s="81">
        <f>+'64'!L3</f>
        <v>64</v>
      </c>
      <c r="B70" s="91">
        <f>+'64'!D3</f>
        <v>0</v>
      </c>
      <c r="C70" s="91">
        <f>+'64'!H3</f>
        <v>0</v>
      </c>
      <c r="D70" s="87">
        <f>+'64'!D6</f>
        <v>0</v>
      </c>
      <c r="E70" s="100">
        <f>+'64'!F6</f>
        <v>0</v>
      </c>
      <c r="F70" s="158">
        <f>+'64'!H6</f>
        <v>0</v>
      </c>
      <c r="G70" s="158">
        <f>+'64'!J6</f>
        <v>0</v>
      </c>
      <c r="H70" s="81">
        <f>+'64'!L6</f>
        <v>0</v>
      </c>
      <c r="I70" s="106">
        <f>+'64'!D7</f>
        <v>0</v>
      </c>
      <c r="J70" s="91">
        <f>+'64'!D10</f>
        <v>0</v>
      </c>
      <c r="K70" s="91">
        <f>+'64'!F10</f>
        <v>0</v>
      </c>
      <c r="L70" s="91">
        <f>+'64'!H10</f>
        <v>0</v>
      </c>
      <c r="M70" s="91">
        <f>+'64'!J10</f>
        <v>0</v>
      </c>
      <c r="N70" s="91">
        <f>+'64'!L10</f>
        <v>0</v>
      </c>
      <c r="O70" s="81">
        <f>+'64'!D11</f>
        <v>0</v>
      </c>
      <c r="P70" s="81">
        <f>+'64'!F11</f>
        <v>0</v>
      </c>
      <c r="Q70" s="81">
        <f>+'64'!H11</f>
        <v>0</v>
      </c>
      <c r="R70" s="81">
        <f>+'64'!J11</f>
        <v>0</v>
      </c>
      <c r="S70" s="81">
        <f>+'64'!D12</f>
        <v>0</v>
      </c>
      <c r="T70" s="81">
        <f>+'64'!L11</f>
        <v>0</v>
      </c>
      <c r="U70" s="81">
        <f>+'64'!F12</f>
        <v>0</v>
      </c>
      <c r="V70" s="104">
        <f>+'64'!D15</f>
        <v>0</v>
      </c>
      <c r="W70" s="91">
        <f>+'64'!D16</f>
        <v>0</v>
      </c>
      <c r="X70" s="91">
        <f>+'64'!H16</f>
        <v>0</v>
      </c>
      <c r="Y70" s="91">
        <f>+'64'!D17</f>
        <v>0</v>
      </c>
      <c r="Z70" s="91">
        <f>+'64'!H17</f>
        <v>0</v>
      </c>
      <c r="AA70" s="81">
        <f>+'64'!L17</f>
        <v>0</v>
      </c>
      <c r="AB70" s="93">
        <f>+'64'!D18</f>
        <v>0</v>
      </c>
      <c r="AC70" s="91">
        <f>+'64'!H18</f>
        <v>0</v>
      </c>
      <c r="AD70" s="84" t="b">
        <f>+'64'!I79</f>
        <v>0</v>
      </c>
      <c r="AJ70">
        <f>+IF(F70='Liste déroulante'!A8,1,0)</f>
        <v>0</v>
      </c>
      <c r="AK70">
        <f>+IF(OR(E70='Liste déroulante'!F74,E70='Liste déroulante'!E74),1,0)</f>
        <v>0</v>
      </c>
      <c r="AL70">
        <f t="shared" si="0"/>
        <v>0</v>
      </c>
      <c r="AM70">
        <f>+IF(OR(E70='Liste déroulante'!F75,E70='Liste déroulante'!E75),1,0)</f>
        <v>0</v>
      </c>
      <c r="AN70">
        <f>+IF(R70='Liste déroulante'!A20,1,0)</f>
        <v>0</v>
      </c>
      <c r="AO70">
        <f t="shared" si="1"/>
        <v>0</v>
      </c>
      <c r="AP70">
        <f t="shared" si="2"/>
        <v>0</v>
      </c>
    </row>
    <row r="71" spans="1:42">
      <c r="A71" s="80">
        <f>+'65'!L3</f>
        <v>65</v>
      </c>
      <c r="B71" s="90">
        <f>+'65'!D3</f>
        <v>0</v>
      </c>
      <c r="C71" s="90">
        <f>+'65'!H3</f>
        <v>0</v>
      </c>
      <c r="D71" s="86">
        <f>+'65'!D6</f>
        <v>0</v>
      </c>
      <c r="E71" s="99">
        <f>+'65'!F6</f>
        <v>0</v>
      </c>
      <c r="F71" s="157">
        <f>+'65'!H6</f>
        <v>0</v>
      </c>
      <c r="G71" s="157">
        <f>+'65'!J6</f>
        <v>0</v>
      </c>
      <c r="H71" s="80">
        <f>+'65'!L6</f>
        <v>0</v>
      </c>
      <c r="I71" s="105">
        <f>+'65'!D7</f>
        <v>0</v>
      </c>
      <c r="J71" s="90">
        <f>+'65'!D10</f>
        <v>0</v>
      </c>
      <c r="K71" s="90">
        <f>+'65'!F10</f>
        <v>0</v>
      </c>
      <c r="L71" s="90">
        <f>+'65'!H10</f>
        <v>0</v>
      </c>
      <c r="M71" s="90">
        <f>+'65'!J10</f>
        <v>0</v>
      </c>
      <c r="N71" s="90">
        <f>+'65'!L10</f>
        <v>0</v>
      </c>
      <c r="O71" s="80">
        <f>+'65'!D11</f>
        <v>0</v>
      </c>
      <c r="P71" s="80">
        <f>+'65'!F11</f>
        <v>0</v>
      </c>
      <c r="Q71" s="80">
        <f>+'65'!H11</f>
        <v>0</v>
      </c>
      <c r="R71" s="80">
        <f>+'65'!J11</f>
        <v>0</v>
      </c>
      <c r="S71" s="80">
        <f>+'65'!D12</f>
        <v>0</v>
      </c>
      <c r="T71" s="80">
        <f>+'65'!L11</f>
        <v>0</v>
      </c>
      <c r="U71" s="80">
        <f>+'65'!F12</f>
        <v>0</v>
      </c>
      <c r="V71" s="103">
        <f>+'65'!D15</f>
        <v>0</v>
      </c>
      <c r="W71" s="90">
        <f>+'65'!D16</f>
        <v>0</v>
      </c>
      <c r="X71" s="90">
        <f>+'65'!H16</f>
        <v>0</v>
      </c>
      <c r="Y71" s="90">
        <f>+'65'!D17</f>
        <v>0</v>
      </c>
      <c r="Z71" s="90">
        <f>+'65'!H17</f>
        <v>0</v>
      </c>
      <c r="AA71" s="80">
        <f>+'65'!L17</f>
        <v>0</v>
      </c>
      <c r="AB71" s="92">
        <f>+'65'!D18</f>
        <v>0</v>
      </c>
      <c r="AC71" s="90">
        <f>+'65'!H18</f>
        <v>0</v>
      </c>
      <c r="AD71" s="58" t="b">
        <f>+'65'!I79</f>
        <v>0</v>
      </c>
      <c r="AJ71">
        <f>+IF(F71='Liste déroulante'!A8,1,0)</f>
        <v>0</v>
      </c>
      <c r="AK71">
        <f>+IF(OR(E71='Liste déroulante'!F74,E71='Liste déroulante'!E74),1,0)</f>
        <v>0</v>
      </c>
      <c r="AL71">
        <f t="shared" si="0"/>
        <v>0</v>
      </c>
      <c r="AM71">
        <f>+IF(OR(E71='Liste déroulante'!F75,E71='Liste déroulante'!E75),1,0)</f>
        <v>0</v>
      </c>
      <c r="AN71">
        <f>+IF(R71='Liste déroulante'!A20,1,0)</f>
        <v>0</v>
      </c>
      <c r="AO71">
        <f t="shared" si="1"/>
        <v>0</v>
      </c>
      <c r="AP71">
        <f t="shared" si="2"/>
        <v>0</v>
      </c>
    </row>
    <row r="72" spans="1:42">
      <c r="A72" s="81">
        <f>+'66'!L3</f>
        <v>66</v>
      </c>
      <c r="B72" s="91">
        <f>+'66'!D3</f>
        <v>0</v>
      </c>
      <c r="C72" s="91">
        <f>+'66'!H3</f>
        <v>0</v>
      </c>
      <c r="D72" s="87">
        <f>+'66'!D6</f>
        <v>0</v>
      </c>
      <c r="E72" s="100">
        <f>+'66'!F6</f>
        <v>0</v>
      </c>
      <c r="F72" s="158">
        <f>+'66'!H6</f>
        <v>0</v>
      </c>
      <c r="G72" s="158">
        <f>+'66'!J6</f>
        <v>0</v>
      </c>
      <c r="H72" s="81">
        <f>+'66'!L6</f>
        <v>0</v>
      </c>
      <c r="I72" s="106">
        <f>+'66'!D7</f>
        <v>0</v>
      </c>
      <c r="J72" s="91">
        <f>+'66'!D10</f>
        <v>0</v>
      </c>
      <c r="K72" s="91">
        <f>+'66'!F10</f>
        <v>0</v>
      </c>
      <c r="L72" s="91">
        <f>+'66'!H10</f>
        <v>0</v>
      </c>
      <c r="M72" s="91">
        <f>+'66'!J10</f>
        <v>0</v>
      </c>
      <c r="N72" s="91">
        <f>+'66'!L10</f>
        <v>0</v>
      </c>
      <c r="O72" s="81">
        <f>+'66'!D11</f>
        <v>0</v>
      </c>
      <c r="P72" s="81">
        <f>+'66'!F11</f>
        <v>0</v>
      </c>
      <c r="Q72" s="81">
        <f>+'66'!H11</f>
        <v>0</v>
      </c>
      <c r="R72" s="81">
        <f>+'66'!J11</f>
        <v>0</v>
      </c>
      <c r="S72" s="81">
        <f>+'66'!D12</f>
        <v>0</v>
      </c>
      <c r="T72" s="81">
        <f>+'66'!L11</f>
        <v>0</v>
      </c>
      <c r="U72" s="81">
        <f>+'66'!F12</f>
        <v>0</v>
      </c>
      <c r="V72" s="104">
        <f>+'66'!D15</f>
        <v>0</v>
      </c>
      <c r="W72" s="91">
        <f>+'66'!D16</f>
        <v>0</v>
      </c>
      <c r="X72" s="91">
        <f>+'66'!H16</f>
        <v>0</v>
      </c>
      <c r="Y72" s="91">
        <f>+'66'!D17</f>
        <v>0</v>
      </c>
      <c r="Z72" s="91">
        <f>+'66'!H17</f>
        <v>0</v>
      </c>
      <c r="AA72" s="81">
        <f>+'66'!L17</f>
        <v>0</v>
      </c>
      <c r="AB72" s="93">
        <f>+'66'!D18</f>
        <v>0</v>
      </c>
      <c r="AC72" s="91">
        <f>+'66'!H18</f>
        <v>0</v>
      </c>
      <c r="AD72" s="84" t="b">
        <f>+'66'!I79</f>
        <v>0</v>
      </c>
      <c r="AJ72">
        <f>+IF(F72='Liste déroulante'!A8,1,0)</f>
        <v>0</v>
      </c>
      <c r="AK72">
        <f>+IF(OR(E72='Liste déroulante'!F74,E72='Liste déroulante'!E74),1,0)</f>
        <v>0</v>
      </c>
      <c r="AL72">
        <f t="shared" ref="AL72:AL81" si="3">+IF(AND(AJ72&gt;0,AK72&gt;0),1,0)</f>
        <v>0</v>
      </c>
      <c r="AM72">
        <f>+IF(OR(E72='Liste déroulante'!F75,E72='Liste déroulante'!E75),1,0)</f>
        <v>0</v>
      </c>
      <c r="AN72">
        <f>+IF(R72='Liste déroulante'!A20,1,0)</f>
        <v>0</v>
      </c>
      <c r="AO72">
        <f t="shared" ref="AO72:AO81" si="4">+IF(AND(AJ72&gt;0,AM72&gt;0,AN72&gt;0),1,0)</f>
        <v>0</v>
      </c>
      <c r="AP72">
        <f t="shared" ref="AP72:AP81" si="5">+IF(AND(AJ72&gt;0,AM72&gt;0,AO72&lt;&gt;1),1,0)</f>
        <v>0</v>
      </c>
    </row>
    <row r="73" spans="1:42">
      <c r="A73" s="80">
        <f>+'67'!L3</f>
        <v>67</v>
      </c>
      <c r="B73" s="90">
        <f>+'67'!D3</f>
        <v>0</v>
      </c>
      <c r="C73" s="90">
        <f>+'67'!H3</f>
        <v>0</v>
      </c>
      <c r="D73" s="86">
        <f>+'67'!D6</f>
        <v>0</v>
      </c>
      <c r="E73" s="99">
        <f>+'67'!F6</f>
        <v>0</v>
      </c>
      <c r="F73" s="157">
        <f>+'67'!H6</f>
        <v>0</v>
      </c>
      <c r="G73" s="157">
        <f>+'67'!J6</f>
        <v>0</v>
      </c>
      <c r="H73" s="80">
        <f>+'67'!L6</f>
        <v>0</v>
      </c>
      <c r="I73" s="105">
        <f>+'67'!D7</f>
        <v>0</v>
      </c>
      <c r="J73" s="90">
        <f>+'67'!D10</f>
        <v>0</v>
      </c>
      <c r="K73" s="90">
        <f>+'67'!F10</f>
        <v>0</v>
      </c>
      <c r="L73" s="90">
        <f>+'67'!H10</f>
        <v>0</v>
      </c>
      <c r="M73" s="90">
        <f>+'67'!J10</f>
        <v>0</v>
      </c>
      <c r="N73" s="90">
        <f>+'67'!L10</f>
        <v>0</v>
      </c>
      <c r="O73" s="80">
        <f>+'67'!D11</f>
        <v>0</v>
      </c>
      <c r="P73" s="80">
        <f>+'67'!F11</f>
        <v>0</v>
      </c>
      <c r="Q73" s="80">
        <f>+'67'!H11</f>
        <v>0</v>
      </c>
      <c r="R73" s="80">
        <f>+'67'!J11</f>
        <v>0</v>
      </c>
      <c r="S73" s="80">
        <f>+'67'!D12</f>
        <v>0</v>
      </c>
      <c r="T73" s="80">
        <f>+'67'!L11</f>
        <v>0</v>
      </c>
      <c r="U73" s="80">
        <f>+'67'!F12</f>
        <v>0</v>
      </c>
      <c r="V73" s="103">
        <f>+'67'!D15</f>
        <v>0</v>
      </c>
      <c r="W73" s="90">
        <f>+'67'!D16</f>
        <v>0</v>
      </c>
      <c r="X73" s="90">
        <f>+'67'!H16</f>
        <v>0</v>
      </c>
      <c r="Y73" s="90">
        <f>+'67'!D17</f>
        <v>0</v>
      </c>
      <c r="Z73" s="90">
        <f>+'67'!H17</f>
        <v>0</v>
      </c>
      <c r="AA73" s="80">
        <f>+'67'!L17</f>
        <v>0</v>
      </c>
      <c r="AB73" s="92">
        <f>+'67'!D18</f>
        <v>0</v>
      </c>
      <c r="AC73" s="90">
        <f>+'67'!H18</f>
        <v>0</v>
      </c>
      <c r="AD73" s="58" t="b">
        <f>+'67'!I79</f>
        <v>0</v>
      </c>
      <c r="AJ73">
        <f>+IF(F73='Liste déroulante'!A8,1,0)</f>
        <v>0</v>
      </c>
      <c r="AK73">
        <f>+IF(OR(E73='Liste déroulante'!F74,E73='Liste déroulante'!E74),1,0)</f>
        <v>0</v>
      </c>
      <c r="AL73">
        <f t="shared" si="3"/>
        <v>0</v>
      </c>
      <c r="AM73">
        <f>+IF(OR(E73='Liste déroulante'!F75,E73='Liste déroulante'!E75),1,0)</f>
        <v>0</v>
      </c>
      <c r="AN73">
        <f>+IF(R73='Liste déroulante'!A20,1,0)</f>
        <v>0</v>
      </c>
      <c r="AO73">
        <f t="shared" si="4"/>
        <v>0</v>
      </c>
      <c r="AP73">
        <f t="shared" si="5"/>
        <v>0</v>
      </c>
    </row>
    <row r="74" spans="1:42">
      <c r="A74" s="81">
        <f>+'68'!L3</f>
        <v>68</v>
      </c>
      <c r="B74" s="91">
        <f>+'68'!D3</f>
        <v>0</v>
      </c>
      <c r="C74" s="91">
        <f>+'68'!H3</f>
        <v>0</v>
      </c>
      <c r="D74" s="87">
        <f>+'68'!D6</f>
        <v>0</v>
      </c>
      <c r="E74" s="100">
        <f>+'68'!F6</f>
        <v>0</v>
      </c>
      <c r="F74" s="158">
        <f>+'68'!H6</f>
        <v>0</v>
      </c>
      <c r="G74" s="158">
        <f>+'68'!J6</f>
        <v>0</v>
      </c>
      <c r="H74" s="81">
        <f>+'68'!L6</f>
        <v>0</v>
      </c>
      <c r="I74" s="106">
        <f>+'68'!D7</f>
        <v>0</v>
      </c>
      <c r="J74" s="91">
        <f>+'68'!D10</f>
        <v>0</v>
      </c>
      <c r="K74" s="91">
        <f>+'68'!F10</f>
        <v>0</v>
      </c>
      <c r="L74" s="91">
        <f>+'68'!H10</f>
        <v>0</v>
      </c>
      <c r="M74" s="91">
        <f>+'68'!J10</f>
        <v>0</v>
      </c>
      <c r="N74" s="91">
        <f>+'68'!L10</f>
        <v>0</v>
      </c>
      <c r="O74" s="81">
        <f>+'68'!D11</f>
        <v>0</v>
      </c>
      <c r="P74" s="81">
        <f>+'68'!F11</f>
        <v>0</v>
      </c>
      <c r="Q74" s="81">
        <f>+'68'!H11</f>
        <v>0</v>
      </c>
      <c r="R74" s="81">
        <f>+'68'!J11</f>
        <v>0</v>
      </c>
      <c r="S74" s="81">
        <f>+'68'!D12</f>
        <v>0</v>
      </c>
      <c r="T74" s="81">
        <f>+'68'!L11</f>
        <v>0</v>
      </c>
      <c r="U74" s="81">
        <f>+'68'!F12</f>
        <v>0</v>
      </c>
      <c r="V74" s="104">
        <f>+'68'!D15</f>
        <v>0</v>
      </c>
      <c r="W74" s="91">
        <f>+'68'!D16</f>
        <v>0</v>
      </c>
      <c r="X74" s="91">
        <f>+'68'!H16</f>
        <v>0</v>
      </c>
      <c r="Y74" s="91">
        <f>+'68'!D17</f>
        <v>0</v>
      </c>
      <c r="Z74" s="91">
        <f>+'68'!H17</f>
        <v>0</v>
      </c>
      <c r="AA74" s="81">
        <f>+'68'!L17</f>
        <v>0</v>
      </c>
      <c r="AB74" s="93">
        <f>+'68'!D18</f>
        <v>0</v>
      </c>
      <c r="AC74" s="91">
        <f>+'68'!H18</f>
        <v>0</v>
      </c>
      <c r="AD74" s="84" t="b">
        <f>+'68'!I79</f>
        <v>0</v>
      </c>
      <c r="AJ74">
        <f>+IF(F74='Liste déroulante'!A8,1,0)</f>
        <v>0</v>
      </c>
      <c r="AK74">
        <f>+IF(OR(E74='Liste déroulante'!F74,E74='Liste déroulante'!E74),1,0)</f>
        <v>0</v>
      </c>
      <c r="AL74">
        <f t="shared" si="3"/>
        <v>0</v>
      </c>
      <c r="AM74">
        <f>+IF(OR(E74='Liste déroulante'!F75,E74='Liste déroulante'!E75),1,0)</f>
        <v>0</v>
      </c>
      <c r="AN74">
        <f>+IF(R74='Liste déroulante'!A20,1,0)</f>
        <v>0</v>
      </c>
      <c r="AO74">
        <f t="shared" si="4"/>
        <v>0</v>
      </c>
      <c r="AP74">
        <f t="shared" si="5"/>
        <v>0</v>
      </c>
    </row>
    <row r="75" spans="1:42">
      <c r="A75" s="80">
        <f>+'69'!L3</f>
        <v>69</v>
      </c>
      <c r="B75" s="90">
        <f>+'69'!D3</f>
        <v>0</v>
      </c>
      <c r="C75" s="90">
        <f>+'69'!H3</f>
        <v>0</v>
      </c>
      <c r="D75" s="86">
        <f>+'69'!D6</f>
        <v>0</v>
      </c>
      <c r="E75" s="99">
        <f>+'69'!F6</f>
        <v>0</v>
      </c>
      <c r="F75" s="157">
        <f>+'69'!H6</f>
        <v>0</v>
      </c>
      <c r="G75" s="157">
        <f>+'69'!J6</f>
        <v>0</v>
      </c>
      <c r="H75" s="80">
        <f>+'69'!L6</f>
        <v>0</v>
      </c>
      <c r="I75" s="105">
        <f>+'69'!D7</f>
        <v>0</v>
      </c>
      <c r="J75" s="90">
        <f>+'69'!D10</f>
        <v>0</v>
      </c>
      <c r="K75" s="90">
        <f>+'69'!F10</f>
        <v>0</v>
      </c>
      <c r="L75" s="90">
        <f>+'69'!H10</f>
        <v>0</v>
      </c>
      <c r="M75" s="90">
        <f>+'69'!J10</f>
        <v>0</v>
      </c>
      <c r="N75" s="90">
        <f>+'69'!L10</f>
        <v>0</v>
      </c>
      <c r="O75" s="80">
        <f>+'69'!D11</f>
        <v>0</v>
      </c>
      <c r="P75" s="80">
        <f>+'69'!F11</f>
        <v>0</v>
      </c>
      <c r="Q75" s="80">
        <f>+'69'!H11</f>
        <v>0</v>
      </c>
      <c r="R75" s="80">
        <f>+'69'!J11</f>
        <v>0</v>
      </c>
      <c r="S75" s="80">
        <f>+'69'!D12</f>
        <v>0</v>
      </c>
      <c r="T75" s="80">
        <f>+'69'!L11</f>
        <v>0</v>
      </c>
      <c r="U75" s="80">
        <f>+'69'!F12</f>
        <v>0</v>
      </c>
      <c r="V75" s="103">
        <f>+'69'!D15</f>
        <v>0</v>
      </c>
      <c r="W75" s="90">
        <f>+'69'!D16</f>
        <v>0</v>
      </c>
      <c r="X75" s="90">
        <f>+'69'!H16</f>
        <v>0</v>
      </c>
      <c r="Y75" s="90">
        <f>+'69'!D17</f>
        <v>0</v>
      </c>
      <c r="Z75" s="90">
        <f>+'69'!H17</f>
        <v>0</v>
      </c>
      <c r="AA75" s="80">
        <f>+'69'!L17</f>
        <v>0</v>
      </c>
      <c r="AB75" s="92">
        <f>+'69'!D18</f>
        <v>0</v>
      </c>
      <c r="AC75" s="90">
        <f>+'69'!H18</f>
        <v>0</v>
      </c>
      <c r="AD75" s="58" t="b">
        <f>+'69'!I79</f>
        <v>0</v>
      </c>
      <c r="AJ75">
        <f>+IF(F75='Liste déroulante'!A8,1,0)</f>
        <v>0</v>
      </c>
      <c r="AK75">
        <f>+IF(OR(E75='Liste déroulante'!F74,E75='Liste déroulante'!E74),1,0)</f>
        <v>0</v>
      </c>
      <c r="AL75">
        <f t="shared" si="3"/>
        <v>0</v>
      </c>
      <c r="AM75">
        <f>+IF(OR(E75='Liste déroulante'!F75,E75='Liste déroulante'!E75),1,0)</f>
        <v>0</v>
      </c>
      <c r="AN75">
        <f>+IF(R75='Liste déroulante'!A20,1,0)</f>
        <v>0</v>
      </c>
      <c r="AO75">
        <f t="shared" si="4"/>
        <v>0</v>
      </c>
      <c r="AP75">
        <f t="shared" si="5"/>
        <v>0</v>
      </c>
    </row>
    <row r="76" spans="1:42">
      <c r="A76" s="81">
        <f>+'70'!L3</f>
        <v>70</v>
      </c>
      <c r="B76" s="91">
        <f>+'70'!D3</f>
        <v>0</v>
      </c>
      <c r="C76" s="91">
        <f>+'70'!H3</f>
        <v>0</v>
      </c>
      <c r="D76" s="87">
        <f>+'70'!D6</f>
        <v>0</v>
      </c>
      <c r="E76" s="100">
        <f>+'70'!F6</f>
        <v>0</v>
      </c>
      <c r="F76" s="158">
        <f>+'70'!H6</f>
        <v>0</v>
      </c>
      <c r="G76" s="158">
        <f>+'70'!J6</f>
        <v>0</v>
      </c>
      <c r="H76" s="81">
        <f>+'70'!L6</f>
        <v>0</v>
      </c>
      <c r="I76" s="104">
        <f>+'70'!D7</f>
        <v>0</v>
      </c>
      <c r="J76" s="91">
        <f>+'70'!D10</f>
        <v>0</v>
      </c>
      <c r="K76" s="91">
        <f>+'70'!F10</f>
        <v>0</v>
      </c>
      <c r="L76" s="91">
        <f>+'70'!H10</f>
        <v>0</v>
      </c>
      <c r="M76" s="91">
        <f>+'70'!J10</f>
        <v>0</v>
      </c>
      <c r="N76" s="91">
        <f>+'70'!L10</f>
        <v>0</v>
      </c>
      <c r="O76" s="81">
        <f>+'70'!D11</f>
        <v>0</v>
      </c>
      <c r="P76" s="81">
        <f>+'70'!F11</f>
        <v>0</v>
      </c>
      <c r="Q76" s="81">
        <f>+'70'!H11</f>
        <v>0</v>
      </c>
      <c r="R76" s="81">
        <f>+'70'!J11</f>
        <v>0</v>
      </c>
      <c r="S76" s="81">
        <f>+'70'!D12</f>
        <v>0</v>
      </c>
      <c r="T76" s="81">
        <f>+'70'!L11</f>
        <v>0</v>
      </c>
      <c r="U76" s="81">
        <f>+'70'!F12</f>
        <v>0</v>
      </c>
      <c r="V76" s="104">
        <f>+'70'!D15</f>
        <v>0</v>
      </c>
      <c r="W76" s="91">
        <f>+'70'!D16</f>
        <v>0</v>
      </c>
      <c r="X76" s="91">
        <f>+'70'!H16</f>
        <v>0</v>
      </c>
      <c r="Y76" s="91">
        <f>+'70'!D17</f>
        <v>0</v>
      </c>
      <c r="Z76" s="91">
        <f>+'70'!H17</f>
        <v>0</v>
      </c>
      <c r="AA76" s="81">
        <f>+'70'!L17</f>
        <v>0</v>
      </c>
      <c r="AB76" s="93">
        <f>+'70'!D18</f>
        <v>0</v>
      </c>
      <c r="AC76" s="91">
        <f>+'70'!H18</f>
        <v>0</v>
      </c>
      <c r="AD76" s="84" t="b">
        <f>+'70'!I79</f>
        <v>0</v>
      </c>
      <c r="AJ76">
        <f>+IF(F76='Liste déroulante'!A8,1,0)</f>
        <v>0</v>
      </c>
      <c r="AK76">
        <f>+IF(OR(E76='Liste déroulante'!F74,E76='Liste déroulante'!E74),1,0)</f>
        <v>0</v>
      </c>
      <c r="AL76">
        <f t="shared" si="3"/>
        <v>0</v>
      </c>
      <c r="AM76">
        <f>+IF(OR(E76='Liste déroulante'!F75,E76='Liste déroulante'!E75),1,0)</f>
        <v>0</v>
      </c>
      <c r="AN76">
        <f>+IF(R76='Liste déroulante'!A20,1,0)</f>
        <v>0</v>
      </c>
      <c r="AO76">
        <f t="shared" si="4"/>
        <v>0</v>
      </c>
      <c r="AP76">
        <f t="shared" si="5"/>
        <v>0</v>
      </c>
    </row>
    <row r="77" spans="1:42">
      <c r="A77" s="80">
        <f>+'71'!L3</f>
        <v>71</v>
      </c>
      <c r="B77" s="90">
        <f>+'71'!D3</f>
        <v>0</v>
      </c>
      <c r="C77" s="90">
        <f>+'71'!H3</f>
        <v>0</v>
      </c>
      <c r="D77" s="86">
        <f>+'71'!D6</f>
        <v>0</v>
      </c>
      <c r="E77" s="99">
        <f>+'71'!F6</f>
        <v>0</v>
      </c>
      <c r="F77" s="157">
        <f>+'71'!H6</f>
        <v>0</v>
      </c>
      <c r="G77" s="157">
        <f>+'71'!J6</f>
        <v>0</v>
      </c>
      <c r="H77" s="80">
        <f>+'71'!L6</f>
        <v>0</v>
      </c>
      <c r="I77" s="103">
        <f>+'71'!D7</f>
        <v>0</v>
      </c>
      <c r="J77" s="90">
        <f>+'71'!D10</f>
        <v>0</v>
      </c>
      <c r="K77" s="90">
        <f>+'71'!F10</f>
        <v>0</v>
      </c>
      <c r="L77" s="90">
        <f>+'71'!H10</f>
        <v>0</v>
      </c>
      <c r="M77" s="90">
        <f>+'71'!J10</f>
        <v>0</v>
      </c>
      <c r="N77" s="90">
        <f>+'71'!L6</f>
        <v>0</v>
      </c>
      <c r="O77" s="80">
        <f>+'71'!D11</f>
        <v>0</v>
      </c>
      <c r="P77" s="80">
        <f>+'71'!F11</f>
        <v>0</v>
      </c>
      <c r="Q77" s="80">
        <f>+'71'!H11</f>
        <v>0</v>
      </c>
      <c r="R77" s="80">
        <f>+'71'!J11</f>
        <v>0</v>
      </c>
      <c r="S77" s="80">
        <f>+'71'!D12</f>
        <v>0</v>
      </c>
      <c r="T77" s="80">
        <f>+'71'!L11</f>
        <v>0</v>
      </c>
      <c r="U77" s="80">
        <f>+'71'!F12</f>
        <v>0</v>
      </c>
      <c r="V77" s="103">
        <f>+'71'!D15</f>
        <v>0</v>
      </c>
      <c r="W77" s="90">
        <f>+'71'!D16</f>
        <v>0</v>
      </c>
      <c r="X77" s="90">
        <f>+'71'!H16</f>
        <v>0</v>
      </c>
      <c r="Y77" s="90">
        <f>+'71'!D17</f>
        <v>0</v>
      </c>
      <c r="Z77" s="90">
        <f>+'71'!H17</f>
        <v>0</v>
      </c>
      <c r="AA77" s="80">
        <f>+'71'!L17</f>
        <v>0</v>
      </c>
      <c r="AB77" s="92">
        <f>+'71'!D18</f>
        <v>0</v>
      </c>
      <c r="AC77" s="90">
        <f>+'71'!H18</f>
        <v>0</v>
      </c>
      <c r="AD77" s="58" t="b">
        <f>+'71'!I79</f>
        <v>0</v>
      </c>
      <c r="AJ77">
        <f>+IF(F77='Liste déroulante'!A8,1,0)</f>
        <v>0</v>
      </c>
      <c r="AK77">
        <f>+IF(OR(E77='Liste déroulante'!F74,E77='Liste déroulante'!E74),1,0)</f>
        <v>0</v>
      </c>
      <c r="AL77">
        <f t="shared" si="3"/>
        <v>0</v>
      </c>
      <c r="AM77">
        <f>+IF(OR(E77='Liste déroulante'!F75,E77='Liste déroulante'!E75),1,0)</f>
        <v>0</v>
      </c>
      <c r="AN77">
        <f>+IF(R77='Liste déroulante'!A20,1,0)</f>
        <v>0</v>
      </c>
      <c r="AO77">
        <f t="shared" si="4"/>
        <v>0</v>
      </c>
      <c r="AP77">
        <f t="shared" si="5"/>
        <v>0</v>
      </c>
    </row>
    <row r="78" spans="1:42">
      <c r="A78" s="81">
        <f>+'72'!L3</f>
        <v>72</v>
      </c>
      <c r="B78" s="91">
        <f>+'72'!D3</f>
        <v>0</v>
      </c>
      <c r="C78" s="91">
        <f>+'72'!H3</f>
        <v>0</v>
      </c>
      <c r="D78" s="87">
        <f>+'72'!D6</f>
        <v>0</v>
      </c>
      <c r="E78" s="100">
        <f>+'72'!F6</f>
        <v>0</v>
      </c>
      <c r="F78" s="158">
        <f>+'72'!H6</f>
        <v>0</v>
      </c>
      <c r="G78" s="158">
        <f>+'72'!J6</f>
        <v>0</v>
      </c>
      <c r="H78" s="81">
        <f>+'72'!L6</f>
        <v>0</v>
      </c>
      <c r="I78" s="104">
        <f>+'72'!D7</f>
        <v>0</v>
      </c>
      <c r="J78" s="91">
        <f>+'72'!D10</f>
        <v>0</v>
      </c>
      <c r="K78" s="91">
        <f>+'72'!F10</f>
        <v>0</v>
      </c>
      <c r="L78" s="91">
        <f>+'72'!H10</f>
        <v>0</v>
      </c>
      <c r="M78" s="91">
        <f>+'72'!J10</f>
        <v>0</v>
      </c>
      <c r="N78" s="91">
        <f>+'72'!L10</f>
        <v>0</v>
      </c>
      <c r="O78" s="81">
        <f>+'72'!D11</f>
        <v>0</v>
      </c>
      <c r="P78" s="81">
        <f>+'72'!F11</f>
        <v>0</v>
      </c>
      <c r="Q78" s="81">
        <f>+'72'!H11</f>
        <v>0</v>
      </c>
      <c r="R78" s="81">
        <f>+'72'!J11</f>
        <v>0</v>
      </c>
      <c r="S78" s="81">
        <f>+'72'!D12</f>
        <v>0</v>
      </c>
      <c r="T78" s="81">
        <f>+'72'!L11</f>
        <v>0</v>
      </c>
      <c r="U78" s="81">
        <f>+'72'!F12</f>
        <v>0</v>
      </c>
      <c r="V78" s="104">
        <f>+'72'!D15</f>
        <v>0</v>
      </c>
      <c r="W78" s="91">
        <f>+'72'!D16</f>
        <v>0</v>
      </c>
      <c r="X78" s="91">
        <f>+'72'!H16</f>
        <v>0</v>
      </c>
      <c r="Y78" s="91">
        <f>+'72'!D17</f>
        <v>0</v>
      </c>
      <c r="Z78" s="91">
        <f>+'72'!H17</f>
        <v>0</v>
      </c>
      <c r="AA78" s="81">
        <f>+'72'!L17</f>
        <v>0</v>
      </c>
      <c r="AB78" s="93">
        <f>+'72'!D18</f>
        <v>0</v>
      </c>
      <c r="AC78" s="91">
        <f>+'72'!H18</f>
        <v>0</v>
      </c>
      <c r="AD78" s="84" t="b">
        <f>+'72'!I79</f>
        <v>0</v>
      </c>
      <c r="AJ78">
        <f>+IF(F78='Liste déroulante'!A8,1,0)</f>
        <v>0</v>
      </c>
      <c r="AK78">
        <f>+IF(OR(E78='Liste déroulante'!F74,E78='Liste déroulante'!E74),1,0)</f>
        <v>0</v>
      </c>
      <c r="AL78">
        <f t="shared" si="3"/>
        <v>0</v>
      </c>
      <c r="AM78">
        <f>+IF(OR(E78='Liste déroulante'!F75,E78='Liste déroulante'!E75),1,0)</f>
        <v>0</v>
      </c>
      <c r="AN78">
        <f>+IF(R78='Liste déroulante'!A20,1,0)</f>
        <v>0</v>
      </c>
      <c r="AO78">
        <f t="shared" si="4"/>
        <v>0</v>
      </c>
      <c r="AP78">
        <f t="shared" si="5"/>
        <v>0</v>
      </c>
    </row>
    <row r="79" spans="1:42">
      <c r="A79" s="80">
        <f>+'73'!L3</f>
        <v>73</v>
      </c>
      <c r="B79" s="90">
        <f>+'73'!D3</f>
        <v>0</v>
      </c>
      <c r="C79" s="90">
        <f>+'73'!H3</f>
        <v>0</v>
      </c>
      <c r="D79" s="86">
        <f>+'73'!D6</f>
        <v>0</v>
      </c>
      <c r="E79" s="99">
        <f>+'73'!F6</f>
        <v>0</v>
      </c>
      <c r="F79" s="157">
        <f>+'73'!H6</f>
        <v>0</v>
      </c>
      <c r="G79" s="157">
        <f>+'73'!J6</f>
        <v>0</v>
      </c>
      <c r="H79" s="80">
        <f>+'73'!L6</f>
        <v>0</v>
      </c>
      <c r="I79" s="103">
        <f>+'73'!D7</f>
        <v>0</v>
      </c>
      <c r="J79" s="90">
        <f>+'73'!D10</f>
        <v>0</v>
      </c>
      <c r="K79" s="90">
        <f>+'73'!F10</f>
        <v>0</v>
      </c>
      <c r="L79" s="90">
        <f>+'73'!H10</f>
        <v>0</v>
      </c>
      <c r="M79" s="90">
        <f>+'73'!J10</f>
        <v>0</v>
      </c>
      <c r="N79" s="90">
        <f>+'73'!L10</f>
        <v>0</v>
      </c>
      <c r="O79" s="80">
        <f>+'73'!D11</f>
        <v>0</v>
      </c>
      <c r="P79" s="80">
        <f>+'73'!F11</f>
        <v>0</v>
      </c>
      <c r="Q79" s="80">
        <f>+'73'!H11</f>
        <v>0</v>
      </c>
      <c r="R79" s="80">
        <f>+'73'!J11</f>
        <v>0</v>
      </c>
      <c r="S79" s="80">
        <f>+'73'!D12</f>
        <v>0</v>
      </c>
      <c r="T79" s="80">
        <f>+'73'!L11</f>
        <v>0</v>
      </c>
      <c r="U79" s="80">
        <f>+'73'!F12</f>
        <v>0</v>
      </c>
      <c r="V79" s="103">
        <f>+'73'!D15</f>
        <v>0</v>
      </c>
      <c r="W79" s="90">
        <f>+'73'!D16</f>
        <v>0</v>
      </c>
      <c r="X79" s="90">
        <f>+'73'!H16</f>
        <v>0</v>
      </c>
      <c r="Y79" s="90">
        <f>+'73'!D17</f>
        <v>0</v>
      </c>
      <c r="Z79" s="90">
        <f>+'73'!H17</f>
        <v>0</v>
      </c>
      <c r="AA79" s="80">
        <f>+'73'!L17</f>
        <v>0</v>
      </c>
      <c r="AB79" s="92">
        <f>+'73'!D18</f>
        <v>0</v>
      </c>
      <c r="AC79" s="90">
        <f>+'73'!H18</f>
        <v>0</v>
      </c>
      <c r="AD79" s="58" t="b">
        <f>+'73'!I79</f>
        <v>0</v>
      </c>
      <c r="AJ79">
        <f>+IF(F79='Liste déroulante'!A8,1,0)</f>
        <v>0</v>
      </c>
      <c r="AK79">
        <f>+IF(OR(E79='Liste déroulante'!F74,E79='Liste déroulante'!E74),1,0)</f>
        <v>0</v>
      </c>
      <c r="AL79">
        <f t="shared" si="3"/>
        <v>0</v>
      </c>
      <c r="AM79">
        <f>+IF(OR(E79='Liste déroulante'!F75,E79='Liste déroulante'!E75),1,0)</f>
        <v>0</v>
      </c>
      <c r="AN79">
        <f>+IF(R79='Liste déroulante'!A20,1,0)</f>
        <v>0</v>
      </c>
      <c r="AO79">
        <f t="shared" si="4"/>
        <v>0</v>
      </c>
      <c r="AP79">
        <f t="shared" si="5"/>
        <v>0</v>
      </c>
    </row>
    <row r="80" spans="1:42">
      <c r="A80" s="81">
        <f>+'74'!L3</f>
        <v>74</v>
      </c>
      <c r="B80" s="91">
        <f>+'74'!D3</f>
        <v>0</v>
      </c>
      <c r="C80" s="91">
        <f>+'74'!H3</f>
        <v>0</v>
      </c>
      <c r="D80" s="87">
        <f>+'74'!D6</f>
        <v>0</v>
      </c>
      <c r="E80" s="100">
        <f>+'74'!F6</f>
        <v>0</v>
      </c>
      <c r="F80" s="158">
        <f>+'74'!H6</f>
        <v>0</v>
      </c>
      <c r="G80" s="158">
        <f>+'74'!J6</f>
        <v>0</v>
      </c>
      <c r="H80" s="81">
        <f>+'74'!L6</f>
        <v>0</v>
      </c>
      <c r="I80" s="104">
        <f>+'74'!D7</f>
        <v>0</v>
      </c>
      <c r="J80" s="91">
        <f>+'74'!D10</f>
        <v>0</v>
      </c>
      <c r="K80" s="91">
        <f>+'74'!F10</f>
        <v>0</v>
      </c>
      <c r="L80" s="91">
        <f>+'74'!H10</f>
        <v>0</v>
      </c>
      <c r="M80" s="91">
        <f>+'74'!J10</f>
        <v>0</v>
      </c>
      <c r="N80" s="91">
        <f>+'74'!L10</f>
        <v>0</v>
      </c>
      <c r="O80" s="81">
        <f>+'74'!D11</f>
        <v>0</v>
      </c>
      <c r="P80" s="81">
        <f>+'74'!F11</f>
        <v>0</v>
      </c>
      <c r="Q80" s="81">
        <f>+'74'!H11</f>
        <v>0</v>
      </c>
      <c r="R80" s="81">
        <f>+'74'!J11</f>
        <v>0</v>
      </c>
      <c r="S80" s="81">
        <f>+'74'!D12</f>
        <v>0</v>
      </c>
      <c r="T80" s="81">
        <f>+'74'!L11</f>
        <v>0</v>
      </c>
      <c r="U80" s="81">
        <f>+'74'!F12</f>
        <v>0</v>
      </c>
      <c r="V80" s="104">
        <f>+'74'!D15</f>
        <v>0</v>
      </c>
      <c r="W80" s="91">
        <f>+'74'!D16</f>
        <v>0</v>
      </c>
      <c r="X80" s="91">
        <f>+'74'!H16</f>
        <v>0</v>
      </c>
      <c r="Y80" s="91">
        <f>+'74'!D17</f>
        <v>0</v>
      </c>
      <c r="Z80" s="91">
        <f>+'74'!H17</f>
        <v>0</v>
      </c>
      <c r="AA80" s="81">
        <f>+'74'!L17</f>
        <v>0</v>
      </c>
      <c r="AB80" s="93">
        <f>+'74'!D18</f>
        <v>0</v>
      </c>
      <c r="AC80" s="91">
        <f>+'74'!H18</f>
        <v>0</v>
      </c>
      <c r="AD80" s="84" t="b">
        <f>+'74'!I79</f>
        <v>0</v>
      </c>
      <c r="AJ80">
        <f>+IF(F80='Liste déroulante'!A8,1,0)</f>
        <v>0</v>
      </c>
      <c r="AK80">
        <f>+IF(OR(E80='Liste déroulante'!F74,E80='Liste déroulante'!E74),1,0)</f>
        <v>0</v>
      </c>
      <c r="AL80">
        <f t="shared" si="3"/>
        <v>0</v>
      </c>
      <c r="AM80">
        <f>+IF(OR(E80='Liste déroulante'!F75,E80='Liste déroulante'!E75),1,0)</f>
        <v>0</v>
      </c>
      <c r="AN80">
        <f>+IF(R80='Liste déroulante'!A20,1,0)</f>
        <v>0</v>
      </c>
      <c r="AO80">
        <f t="shared" si="4"/>
        <v>0</v>
      </c>
      <c r="AP80">
        <f t="shared" si="5"/>
        <v>0</v>
      </c>
    </row>
    <row r="81" spans="1:42">
      <c r="A81" s="80">
        <f>+'75'!L3</f>
        <v>75</v>
      </c>
      <c r="B81" s="90">
        <f>+'75'!D3</f>
        <v>0</v>
      </c>
      <c r="C81" s="90">
        <f>+'75'!H3</f>
        <v>0</v>
      </c>
      <c r="D81" s="86">
        <f>+'75'!D6</f>
        <v>0</v>
      </c>
      <c r="E81" s="90">
        <f>+'75'!F6</f>
        <v>0</v>
      </c>
      <c r="F81" s="157">
        <f>+'75'!H6</f>
        <v>0</v>
      </c>
      <c r="G81" s="157">
        <f>+'75'!J6</f>
        <v>0</v>
      </c>
      <c r="H81" s="80">
        <f>+'75'!L6</f>
        <v>0</v>
      </c>
      <c r="I81" s="103">
        <f>+'75'!D7</f>
        <v>0</v>
      </c>
      <c r="J81" s="90">
        <f>+'75'!D10</f>
        <v>0</v>
      </c>
      <c r="K81" s="90">
        <f>+'75'!F10</f>
        <v>0</v>
      </c>
      <c r="L81" s="90">
        <f>+'75'!H10</f>
        <v>0</v>
      </c>
      <c r="M81" s="90">
        <f>+'75'!J10</f>
        <v>0</v>
      </c>
      <c r="N81" s="90">
        <f>+'75'!L10</f>
        <v>0</v>
      </c>
      <c r="O81" s="80">
        <f>+'75'!D11</f>
        <v>0</v>
      </c>
      <c r="P81" s="80">
        <f>+'75'!F11</f>
        <v>0</v>
      </c>
      <c r="Q81" s="80">
        <f>+'75'!H11</f>
        <v>0</v>
      </c>
      <c r="R81" s="80">
        <f>+'75'!J11</f>
        <v>0</v>
      </c>
      <c r="S81" s="80">
        <f>+'75'!D12</f>
        <v>0</v>
      </c>
      <c r="T81" s="80">
        <f>+'75'!L11</f>
        <v>0</v>
      </c>
      <c r="U81" s="80">
        <f>+'75'!F12</f>
        <v>0</v>
      </c>
      <c r="V81" s="103">
        <f>+'75'!D15</f>
        <v>0</v>
      </c>
      <c r="W81" s="92">
        <f>+'75'!D16</f>
        <v>0</v>
      </c>
      <c r="X81" s="90">
        <f>+'75'!H16</f>
        <v>0</v>
      </c>
      <c r="Y81" s="90">
        <f>+'75'!D17</f>
        <v>0</v>
      </c>
      <c r="Z81" s="90">
        <f>+'75'!H17</f>
        <v>0</v>
      </c>
      <c r="AA81" s="80">
        <f>+'75'!L17</f>
        <v>0</v>
      </c>
      <c r="AB81" s="92">
        <f>+'75'!D18</f>
        <v>0</v>
      </c>
      <c r="AC81" s="90">
        <f>+'75'!H18</f>
        <v>0</v>
      </c>
      <c r="AD81" s="58" t="b">
        <f>+'75'!I79</f>
        <v>0</v>
      </c>
      <c r="AJ81">
        <f>+IF(F81='Liste déroulante'!A8,1,0)</f>
        <v>0</v>
      </c>
      <c r="AK81">
        <f>+IF(OR(E81='Liste déroulante'!F74,E81='Liste déroulante'!E74),1,0)</f>
        <v>0</v>
      </c>
      <c r="AL81">
        <f t="shared" si="3"/>
        <v>0</v>
      </c>
      <c r="AM81">
        <f>+IF(OR(E81='Liste déroulante'!F75,E81='Liste déroulante'!E75),1,0)</f>
        <v>0</v>
      </c>
      <c r="AN81">
        <f>+IF(R81='Liste déroulante'!A20,1,0)</f>
        <v>0</v>
      </c>
      <c r="AO81">
        <f t="shared" si="4"/>
        <v>0</v>
      </c>
      <c r="AP81">
        <f t="shared" si="5"/>
        <v>0</v>
      </c>
    </row>
    <row r="82" spans="1:42" ht="39" customHeight="1">
      <c r="A82" s="85"/>
      <c r="B82" s="57"/>
      <c r="C82" s="57"/>
      <c r="D82" s="59"/>
      <c r="E82" s="59"/>
      <c r="F82" s="59"/>
      <c r="G82" s="59"/>
      <c r="H82" s="60"/>
      <c r="I82" s="57"/>
      <c r="J82" s="57"/>
      <c r="K82" s="57"/>
      <c r="L82" s="57"/>
      <c r="M82" s="57"/>
      <c r="N82" s="57"/>
      <c r="O82" s="60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61"/>
      <c r="AB82" s="61"/>
      <c r="AC82" s="57"/>
      <c r="AD82" s="57"/>
      <c r="AJ82">
        <f t="shared" ref="AJ82:AP82" si="6">SUM(AJ7:AJ81)</f>
        <v>0</v>
      </c>
      <c r="AK82">
        <f t="shared" si="6"/>
        <v>0</v>
      </c>
      <c r="AL82">
        <f t="shared" si="6"/>
        <v>0</v>
      </c>
      <c r="AM82">
        <f t="shared" si="6"/>
        <v>0</v>
      </c>
      <c r="AN82">
        <f t="shared" si="6"/>
        <v>0</v>
      </c>
      <c r="AO82">
        <f t="shared" si="6"/>
        <v>0</v>
      </c>
      <c r="AP82">
        <f t="shared" si="6"/>
        <v>0</v>
      </c>
    </row>
  </sheetData>
  <sheetProtection algorithmName="SHA-512" hashValue="Kj4UQv5PP5BmS4Qzzh7CmVHz1D7Mi6Xv+QYd/pJDvUJsbVFmu4xiKBSA5JhGXX7m8vysh8MMfPhhCUlIKcftdA==" saltValue="X2YBXojR/BT02L7EGLvPZA==" spinCount="100000" sheet="1" objects="1" scenarios="1" selectLockedCells="1"/>
  <mergeCells count="1">
    <mergeCell ref="E3:H3"/>
  </mergeCells>
  <phoneticPr fontId="13" type="noConversion"/>
  <conditionalFormatting sqref="I3">
    <cfRule type="notContainsBlanks" dxfId="5" priority="3">
      <formula>LEN(TRIM(I3))&gt;0</formula>
    </cfRule>
  </conditionalFormatting>
  <conditionalFormatting sqref="AD7:AD81">
    <cfRule type="containsText" dxfId="4" priority="7" operator="containsText" text="FAUX">
      <formula>NOT(ISERROR(SEARCH("FAUX",AD7)))</formula>
    </cfRule>
  </conditionalFormatting>
  <conditionalFormatting sqref="AJ7:AO81">
    <cfRule type="cellIs" dxfId="2" priority="4" operator="equal">
      <formula>1</formula>
    </cfRule>
  </conditionalFormatting>
  <conditionalFormatting sqref="AP7:AP81">
    <cfRule type="cellIs" dxfId="0" priority="1" operator="equal">
      <formula>1</formula>
    </cfRule>
  </conditionalFormatting>
  <pageMargins left="0.7" right="0.7" top="0.75" bottom="0.75" header="0.3" footer="0.3"/>
  <ignoredErrors>
    <ignoredError xmlns:x16r3="http://schemas.microsoft.com/office/spreadsheetml/2018/08/main" sqref="F7:G7" x16r3:misleadingFormat="1"/>
  </ignoredErrors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5EF19-A915-4DED-80F1-8E6864EA3CCF}">
  <dimension ref="B4:K51"/>
  <sheetViews>
    <sheetView zoomScale="156" zoomScaleNormal="156" workbookViewId="0">
      <selection activeCell="C10" sqref="C10"/>
    </sheetView>
  </sheetViews>
  <sheetFormatPr baseColWidth="10" defaultColWidth="10.85546875" defaultRowHeight="15"/>
  <cols>
    <col min="1" max="1" width="10.85546875" style="2"/>
    <col min="2" max="2" width="45" style="67" bestFit="1" customWidth="1"/>
    <col min="3" max="3" width="35.28515625" style="2" customWidth="1"/>
    <col min="4" max="4" width="3" style="2" customWidth="1"/>
    <col min="5" max="16384" width="10.85546875" style="2"/>
  </cols>
  <sheetData>
    <row r="4" spans="2:11" ht="18.75">
      <c r="C4" s="111" t="str">
        <f>+INDEX(Traduction, MATCH('Liste déroulante'!D66,ligne_trad,0),MATCH(dfi,langue,0))</f>
        <v>Contrôle des exigences</v>
      </c>
      <c r="D4" s="78"/>
      <c r="E4" s="78"/>
    </row>
    <row r="5" spans="2:11">
      <c r="C5" s="78"/>
      <c r="D5" s="78"/>
      <c r="E5" s="78"/>
    </row>
    <row r="6" spans="2:11">
      <c r="C6" s="78"/>
      <c r="D6" s="78"/>
      <c r="E6" s="78"/>
    </row>
    <row r="10" spans="2:11" ht="24.95" customHeight="1">
      <c r="B10" s="70" t="str">
        <f>+INDEX(Traduction, MATCH('Liste déroulante'!D4,ligne_trad,0),MATCH(dfi,langue,0))</f>
        <v>Nom candidat (e)</v>
      </c>
      <c r="C10" s="77" t="str">
        <f>+'1'!H3 &amp;" " &amp;+'1'!D3</f>
        <v xml:space="preserve"> </v>
      </c>
      <c r="E10" s="68"/>
    </row>
    <row r="11" spans="2:11" ht="15.75" thickBot="1"/>
    <row r="12" spans="2:11" ht="41.1" customHeight="1" thickBot="1">
      <c r="B12" s="76" t="str">
        <f>+INDEX(Traduction, MATCH('Liste déroulante'!D67,ligne_trad,0),MATCH(dfi,langue,0))</f>
        <v>Nombre total de randonnées effectuées</v>
      </c>
      <c r="C12" s="112">
        <f>+'Base de donnée'!E82</f>
        <v>0</v>
      </c>
      <c r="E12" s="73">
        <f>+IF(C12&gt;=50,1,0)</f>
        <v>0</v>
      </c>
    </row>
    <row r="13" spans="2:11" ht="41.1" customHeight="1" thickBot="1">
      <c r="B13" s="76" t="str">
        <f>+INDEX(Traduction, MATCH('Liste déroulante'!D68,ligne_trad,0),MATCH(dfi,langue,0))</f>
        <v>Randonnées T1 à T3</v>
      </c>
      <c r="C13" s="112">
        <f>+'Base de donnée'!AK82</f>
        <v>0</v>
      </c>
      <c r="E13" s="73">
        <f>+IF(C13&gt;=30,1,0)</f>
        <v>0</v>
      </c>
      <c r="K13" s="108">
        <f>COUNTIF('Base de donnée'!$E$7:$E$81,"Randonnée T1 à T3") + COUNTIF('Base de donnée'!$E$7:$E$81,"Wanderung T1 bis T3")</f>
        <v>0</v>
      </c>
    </row>
    <row r="14" spans="2:11" ht="41.1" customHeight="1" thickBot="1">
      <c r="B14" s="76" t="str">
        <f>+INDEX(Traduction, MATCH('Liste déroulante'!D69,ligne_trad,0),MATCH(dfi,langue,0))</f>
        <v xml:space="preserve">Randonnées de niveau T3  </v>
      </c>
      <c r="C14" s="112">
        <f>+COUNTIF('Base de donnée'!R7:R81,"T3")</f>
        <v>0</v>
      </c>
      <c r="E14" s="73">
        <f>+IF(C14&gt;=100,1,0)</f>
        <v>0</v>
      </c>
      <c r="H14" s="107"/>
    </row>
    <row r="15" spans="2:11" ht="53.1" customHeight="1" thickBot="1">
      <c r="B15" s="76" t="str">
        <f>+INDEX(Traduction, MATCH('Liste déroulante'!D70,ligne_trad,0),MATCH(dfi,langue,0))</f>
        <v>Randonnées en raquettes à neige</v>
      </c>
      <c r="C15" s="112">
        <f>+'Base de donnée'!AM82</f>
        <v>0</v>
      </c>
      <c r="E15" s="73">
        <f>+IF(C15&gt;=20,1,0)</f>
        <v>0</v>
      </c>
    </row>
    <row r="16" spans="2:11" ht="41.1" customHeight="1" thickBot="1">
      <c r="B16" s="76" t="str">
        <f>+INDEX(Traduction, MATCH('Liste déroulante'!D71,ligne_trad,0),MATCH(dfi,langue,0))</f>
        <v>Nombre de jours de treks</v>
      </c>
      <c r="C16" s="112">
        <f>+COUNTIF('Base de donnée'!G$7:G$81,"Ja / Oui / SI")</f>
        <v>0</v>
      </c>
      <c r="E16" s="73">
        <f>+IF(C16&gt;=3,1,0)</f>
        <v>0</v>
      </c>
    </row>
    <row r="17" spans="2:5" ht="41.1" customHeight="1" thickBot="1">
      <c r="B17" s="76" t="str">
        <f>+INDEX(Traduction, MATCH('Liste déroulante'!D72,ligne_trad,0),MATCH(dfi,langue,0))</f>
        <v>Nombre de jours randonnée de stage T1 à T3</v>
      </c>
      <c r="C17" s="112">
        <f>+'Base de donnée'!AL82</f>
        <v>0</v>
      </c>
      <c r="E17" s="73">
        <f>+IF(C17&lt;=3,1,0)</f>
        <v>1</v>
      </c>
    </row>
    <row r="18" spans="2:5" ht="41.1" customHeight="1" thickBot="1">
      <c r="B18" s="76" t="str">
        <f>+INDEX(Traduction, MATCH('Liste déroulante'!D76,ligne_trad,0),MATCH(dfi,langue,0))</f>
        <v>Nombre de jours randonnées de stage WT1 à WT2</v>
      </c>
      <c r="C18" s="112">
        <f>+'Base de donnée'!AP82</f>
        <v>0</v>
      </c>
      <c r="E18" s="73">
        <f>+IF(C18=0,1,0)</f>
        <v>1</v>
      </c>
    </row>
    <row r="19" spans="2:5" ht="53.1" customHeight="1" thickBot="1">
      <c r="B19" s="76" t="str">
        <f>+INDEX(Traduction, MATCH('Liste déroulante'!D77,ligne_trad,0),MATCH(dfi,langue,0))</f>
        <v xml:space="preserve">Randonnées de stage en raquettes niveau WT3 </v>
      </c>
      <c r="C19" s="112">
        <f>+'Base de donnée'!AO82</f>
        <v>0</v>
      </c>
      <c r="E19" s="73">
        <f>+IF(C19&lt;=3,1,0)</f>
        <v>1</v>
      </c>
    </row>
    <row r="20" spans="2:5" ht="108" customHeight="1">
      <c r="B20" s="2"/>
    </row>
    <row r="21" spans="2:5" ht="41.1" customHeight="1">
      <c r="B21" s="2"/>
    </row>
    <row r="22" spans="2:5" ht="41.1" customHeight="1">
      <c r="B22" s="2"/>
    </row>
    <row r="23" spans="2:5" ht="41.1" customHeight="1">
      <c r="B23" s="2"/>
    </row>
    <row r="24" spans="2:5" ht="41.1" customHeight="1">
      <c r="B24" s="2"/>
    </row>
    <row r="25" spans="2:5" ht="41.1" customHeight="1">
      <c r="B25" s="2"/>
    </row>
    <row r="26" spans="2:5" ht="24.95" customHeight="1">
      <c r="B26" s="2"/>
    </row>
    <row r="27" spans="2:5" ht="24.95" customHeight="1">
      <c r="B27" s="2"/>
    </row>
    <row r="28" spans="2:5" ht="24.95" customHeight="1">
      <c r="B28" s="2"/>
    </row>
    <row r="29" spans="2:5" ht="24.95" customHeight="1">
      <c r="B29" s="2"/>
    </row>
    <row r="30" spans="2:5" ht="24.95" customHeight="1">
      <c r="B30" s="2"/>
    </row>
    <row r="31" spans="2:5" ht="24.95" customHeight="1">
      <c r="B31" s="2"/>
    </row>
    <row r="32" spans="2:5" ht="60.95" customHeight="1">
      <c r="B32" s="2"/>
    </row>
    <row r="33" spans="2:5">
      <c r="B33" s="2"/>
    </row>
    <row r="34" spans="2:5">
      <c r="B34" s="2"/>
    </row>
    <row r="35" spans="2:5">
      <c r="B35" s="2"/>
    </row>
    <row r="36" spans="2:5">
      <c r="E36" s="73"/>
    </row>
    <row r="37" spans="2:5" ht="84.95" customHeight="1">
      <c r="B37" s="75" t="s">
        <v>12</v>
      </c>
      <c r="C37" s="74" t="s">
        <v>13</v>
      </c>
      <c r="E37" s="73">
        <f>+IF(C37="Expérience insuffisante",0,1)</f>
        <v>1</v>
      </c>
    </row>
    <row r="39" spans="2:5" ht="30.6" customHeight="1">
      <c r="B39" s="70" t="s">
        <v>14</v>
      </c>
      <c r="C39" s="71">
        <v>45404</v>
      </c>
    </row>
    <row r="40" spans="2:5" ht="42.6" customHeight="1">
      <c r="B40" s="70" t="s">
        <v>15</v>
      </c>
      <c r="C40" s="72" t="s">
        <v>16</v>
      </c>
    </row>
    <row r="41" spans="2:5" ht="50.45" customHeight="1">
      <c r="B41" s="156" t="s">
        <v>17</v>
      </c>
      <c r="C41" s="156"/>
    </row>
    <row r="43" spans="2:5" ht="42.6" customHeight="1">
      <c r="B43" s="70" t="s">
        <v>18</v>
      </c>
      <c r="C43" s="72"/>
    </row>
    <row r="44" spans="2:5">
      <c r="B44" s="67" t="s">
        <v>19</v>
      </c>
      <c r="C44" s="71"/>
    </row>
    <row r="51" spans="2:5" ht="24.95" customHeight="1">
      <c r="B51" s="70" t="s">
        <v>20</v>
      </c>
      <c r="C51" s="69"/>
      <c r="E51" s="68"/>
    </row>
  </sheetData>
  <sheetProtection algorithmName="SHA-512" hashValue="6oQHk4LC3/bhGe863sRohMk49pPIKjQ/u7Q5aJrPKDb6GC3jZCpb2zWPl0nVNydxhTU7tfmLvF54FKlIlCFf0g==" saltValue="LczoMexcRdPsQqgosy2zNg==" spinCount="100000" sheet="1" objects="1" scenarios="1" selectLockedCells="1"/>
  <protectedRanges>
    <protectedRange sqref="C39:C40 C43:C44" name="Plage5"/>
    <protectedRange sqref="C37" name="Plage4"/>
    <protectedRange sqref="C12 C14:C19" name="Plage2"/>
    <protectedRange sqref="C10" name="Plage1"/>
    <protectedRange sqref="C51" name="Plage6"/>
  </protectedRanges>
  <mergeCells count="1">
    <mergeCell ref="B41:C41"/>
  </mergeCells>
  <conditionalFormatting sqref="E10">
    <cfRule type="iconSet" priority="8">
      <iconSet iconSet="3Symbols2">
        <cfvo type="percent" val="0"/>
        <cfvo type="percent" val="33"/>
        <cfvo type="percent" val="67"/>
      </iconSet>
    </cfRule>
  </conditionalFormatting>
  <conditionalFormatting sqref="E12:E13">
    <cfRule type="iconSet" priority="4">
      <iconSet iconSet="3Symbols2">
        <cfvo type="percent" val="0"/>
        <cfvo type="percent" val="33"/>
        <cfvo type="percent" val="67"/>
      </iconSet>
    </cfRule>
  </conditionalFormatting>
  <conditionalFormatting sqref="E14:E19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E37">
    <cfRule type="iconSet" priority="14">
      <iconSet iconSet="3Symbols2">
        <cfvo type="percent" val="0"/>
        <cfvo type="percent" val="33"/>
        <cfvo type="percent" val="67"/>
      </iconSet>
    </cfRule>
  </conditionalFormatting>
  <conditionalFormatting sqref="E51">
    <cfRule type="iconSet" priority="10">
      <iconSet iconSet="3Symbol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verticalDpi="0" r:id="rId1"/>
  <ignoredErrors>
    <ignoredError sqref="E18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15B71CEC-3C89-46AA-8921-D45388E70F21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E10</xm:sqref>
        </x14:conditionalFormatting>
        <x14:conditionalFormatting xmlns:xm="http://schemas.microsoft.com/office/excel/2006/main">
          <x14:cfRule type="iconSet" priority="3" id="{35B690FD-C316-4C8F-8CCA-55221DF35079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E12:E13</xm:sqref>
        </x14:conditionalFormatting>
        <x14:conditionalFormatting xmlns:xm="http://schemas.microsoft.com/office/excel/2006/main">
          <x14:cfRule type="iconSet" priority="1" id="{AD0FD44B-8B6D-4C61-9240-FDB9049A6908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E14:E19</xm:sqref>
        </x14:conditionalFormatting>
        <x14:conditionalFormatting xmlns:xm="http://schemas.microsoft.com/office/excel/2006/main">
          <x14:cfRule type="iconSet" priority="13" id="{267A789F-263A-4EE8-81EB-F99101AD0BDA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E37</xm:sqref>
        </x14:conditionalFormatting>
        <x14:conditionalFormatting xmlns:xm="http://schemas.microsoft.com/office/excel/2006/main">
          <x14:cfRule type="iconSet" priority="9" id="{911D1C38-E522-4F45-9872-BE0AA8DD2D54}">
            <x14:iconSet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0"/>
              <x14:cfIcon iconSet="3Symbols2" iconId="2"/>
            </x14:iconSet>
          </x14:cfRule>
          <xm:sqref>E51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E09F4-7456-4E13-9282-418D5F058736}">
  <sheetPr codeName="Feuil3"/>
  <dimension ref="A2:G77"/>
  <sheetViews>
    <sheetView topLeftCell="A37" workbookViewId="0">
      <selection activeCell="E85" sqref="E85"/>
    </sheetView>
  </sheetViews>
  <sheetFormatPr baseColWidth="10" defaultColWidth="11.42578125" defaultRowHeight="15" customHeight="1"/>
  <cols>
    <col min="1" max="1" width="41.7109375" customWidth="1"/>
    <col min="4" max="4" width="41.140625" customWidth="1"/>
    <col min="5" max="5" width="38" bestFit="1" customWidth="1"/>
    <col min="6" max="6" width="41.140625" customWidth="1"/>
  </cols>
  <sheetData>
    <row r="2" spans="1:7" ht="15" customHeight="1">
      <c r="A2" s="4" t="s">
        <v>21</v>
      </c>
      <c r="D2" t="s">
        <v>22</v>
      </c>
      <c r="E2" t="s">
        <v>0</v>
      </c>
      <c r="F2" t="s">
        <v>23</v>
      </c>
    </row>
    <row r="3" spans="1:7" ht="15" customHeight="1">
      <c r="A3" t="s">
        <v>1</v>
      </c>
      <c r="D3" s="11" t="s">
        <v>24</v>
      </c>
      <c r="E3" s="11" t="s">
        <v>25</v>
      </c>
      <c r="F3" s="11" t="s">
        <v>26</v>
      </c>
      <c r="G3" t="s">
        <v>27</v>
      </c>
    </row>
    <row r="4" spans="1:7" ht="15" customHeight="1">
      <c r="A4" t="s">
        <v>7</v>
      </c>
      <c r="D4" s="11" t="s">
        <v>28</v>
      </c>
      <c r="E4" t="s">
        <v>202</v>
      </c>
      <c r="F4" s="11" t="s">
        <v>29</v>
      </c>
      <c r="G4" t="s">
        <v>30</v>
      </c>
    </row>
    <row r="5" spans="1:7" ht="15" customHeight="1">
      <c r="D5" s="11" t="s">
        <v>31</v>
      </c>
      <c r="E5" t="s">
        <v>203</v>
      </c>
      <c r="F5" s="11" t="s">
        <v>32</v>
      </c>
      <c r="G5" t="s">
        <v>33</v>
      </c>
    </row>
    <row r="6" spans="1:7" ht="15" customHeight="1">
      <c r="D6" s="12" t="s">
        <v>34</v>
      </c>
      <c r="E6" t="s">
        <v>35</v>
      </c>
      <c r="F6" s="12" t="s">
        <v>36</v>
      </c>
      <c r="G6" t="s">
        <v>37</v>
      </c>
    </row>
    <row r="7" spans="1:7" ht="15" customHeight="1">
      <c r="A7" s="4" t="s">
        <v>38</v>
      </c>
      <c r="D7" s="11" t="s">
        <v>39</v>
      </c>
      <c r="E7" t="s">
        <v>204</v>
      </c>
      <c r="F7" s="11" t="s">
        <v>40</v>
      </c>
      <c r="G7" t="s">
        <v>41</v>
      </c>
    </row>
    <row r="8" spans="1:7" ht="15" customHeight="1">
      <c r="A8" t="s">
        <v>256</v>
      </c>
      <c r="D8" s="11" t="s">
        <v>42</v>
      </c>
      <c r="E8" t="s">
        <v>205</v>
      </c>
      <c r="F8" s="11" t="s">
        <v>43</v>
      </c>
      <c r="G8" t="s">
        <v>44</v>
      </c>
    </row>
    <row r="9" spans="1:7" ht="15" customHeight="1">
      <c r="A9" t="s">
        <v>2</v>
      </c>
      <c r="D9" s="11" t="s">
        <v>197</v>
      </c>
      <c r="E9" t="s">
        <v>206</v>
      </c>
      <c r="F9" s="11" t="s">
        <v>198</v>
      </c>
      <c r="G9" t="s">
        <v>45</v>
      </c>
    </row>
    <row r="10" spans="1:7" ht="15" customHeight="1">
      <c r="D10" s="13" t="s">
        <v>46</v>
      </c>
      <c r="E10" t="s">
        <v>207</v>
      </c>
      <c r="F10" s="13" t="s">
        <v>6</v>
      </c>
      <c r="G10" t="s">
        <v>47</v>
      </c>
    </row>
    <row r="11" spans="1:7" ht="15" customHeight="1" thickBot="1">
      <c r="D11" s="13" t="s">
        <v>48</v>
      </c>
      <c r="E11" t="s">
        <v>208</v>
      </c>
      <c r="F11" s="13" t="s">
        <v>49</v>
      </c>
      <c r="G11" t="s">
        <v>50</v>
      </c>
    </row>
    <row r="12" spans="1:7" ht="15" customHeight="1" thickTop="1" thickBot="1">
      <c r="A12" s="5" t="s">
        <v>51</v>
      </c>
      <c r="D12" s="13" t="s">
        <v>52</v>
      </c>
      <c r="E12" t="s">
        <v>209</v>
      </c>
      <c r="F12" s="13" t="s">
        <v>53</v>
      </c>
      <c r="G12" t="s">
        <v>54</v>
      </c>
    </row>
    <row r="13" spans="1:7" ht="15" customHeight="1" thickTop="1">
      <c r="A13" t="s">
        <v>55</v>
      </c>
      <c r="D13" s="13" t="s">
        <v>56</v>
      </c>
      <c r="E13" t="s">
        <v>210</v>
      </c>
      <c r="F13" s="13" t="s">
        <v>57</v>
      </c>
      <c r="G13" t="s">
        <v>58</v>
      </c>
    </row>
    <row r="14" spans="1:7" ht="15" customHeight="1">
      <c r="A14" t="s">
        <v>59</v>
      </c>
      <c r="D14" s="13" t="s">
        <v>248</v>
      </c>
      <c r="E14" t="s">
        <v>246</v>
      </c>
      <c r="F14" s="13" t="s">
        <v>247</v>
      </c>
      <c r="G14" t="s">
        <v>58</v>
      </c>
    </row>
    <row r="15" spans="1:7" ht="15" customHeight="1">
      <c r="A15" t="s">
        <v>4</v>
      </c>
      <c r="D15" s="13" t="s">
        <v>60</v>
      </c>
      <c r="E15" t="s">
        <v>211</v>
      </c>
      <c r="F15" s="13" t="s">
        <v>61</v>
      </c>
      <c r="G15" t="s">
        <v>62</v>
      </c>
    </row>
    <row r="16" spans="1:7" ht="15" customHeight="1" thickBot="1">
      <c r="D16" s="13" t="s">
        <v>249</v>
      </c>
      <c r="E16" t="s">
        <v>250</v>
      </c>
      <c r="F16" s="13" t="s">
        <v>251</v>
      </c>
      <c r="G16" t="s">
        <v>58</v>
      </c>
    </row>
    <row r="17" spans="1:7" ht="15" customHeight="1" thickTop="1" thickBot="1">
      <c r="A17" s="5" t="s">
        <v>69</v>
      </c>
      <c r="D17" s="13" t="s">
        <v>63</v>
      </c>
      <c r="E17" t="s">
        <v>212</v>
      </c>
      <c r="F17" s="13" t="s">
        <v>64</v>
      </c>
      <c r="G17" t="s">
        <v>65</v>
      </c>
    </row>
    <row r="18" spans="1:7" ht="15" customHeight="1" thickTop="1">
      <c r="A18" t="s">
        <v>73</v>
      </c>
      <c r="D18" s="13" t="s">
        <v>252</v>
      </c>
      <c r="E18" t="s">
        <v>253</v>
      </c>
      <c r="F18" s="13" t="s">
        <v>254</v>
      </c>
      <c r="G18" t="s">
        <v>58</v>
      </c>
    </row>
    <row r="19" spans="1:7" ht="15" customHeight="1">
      <c r="A19" t="s">
        <v>76</v>
      </c>
      <c r="D19" s="13" t="s">
        <v>66</v>
      </c>
      <c r="E19" t="s">
        <v>213</v>
      </c>
      <c r="F19" s="13" t="s">
        <v>67</v>
      </c>
      <c r="G19" t="s">
        <v>68</v>
      </c>
    </row>
    <row r="20" spans="1:7" ht="15" customHeight="1">
      <c r="A20" t="s">
        <v>8</v>
      </c>
      <c r="D20" s="13" t="s">
        <v>70</v>
      </c>
      <c r="E20" t="s">
        <v>214</v>
      </c>
      <c r="F20" s="13" t="s">
        <v>71</v>
      </c>
      <c r="G20" t="s">
        <v>72</v>
      </c>
    </row>
    <row r="21" spans="1:7" ht="15" customHeight="1">
      <c r="D21" s="13" t="s">
        <v>74</v>
      </c>
      <c r="E21" t="s">
        <v>215</v>
      </c>
      <c r="F21" s="13" t="s">
        <v>237</v>
      </c>
      <c r="G21" t="s">
        <v>75</v>
      </c>
    </row>
    <row r="22" spans="1:7" ht="15" customHeight="1">
      <c r="D22" s="13" t="s">
        <v>77</v>
      </c>
      <c r="E22" t="s">
        <v>216</v>
      </c>
      <c r="F22" s="13" t="s">
        <v>238</v>
      </c>
      <c r="G22" t="s">
        <v>78</v>
      </c>
    </row>
    <row r="23" spans="1:7" ht="15" customHeight="1">
      <c r="D23" s="11" t="s">
        <v>79</v>
      </c>
      <c r="E23" t="s">
        <v>217</v>
      </c>
      <c r="F23" s="11" t="s">
        <v>79</v>
      </c>
      <c r="G23" t="s">
        <v>80</v>
      </c>
    </row>
    <row r="24" spans="1:7" ht="15" customHeight="1">
      <c r="D24" s="11" t="s">
        <v>81</v>
      </c>
      <c r="E24" t="s">
        <v>82</v>
      </c>
      <c r="F24" s="11" t="s">
        <v>81</v>
      </c>
      <c r="G24" t="s">
        <v>83</v>
      </c>
    </row>
    <row r="25" spans="1:7" ht="15" customHeight="1">
      <c r="D25" s="11" t="s">
        <v>84</v>
      </c>
      <c r="E25" t="s">
        <v>218</v>
      </c>
      <c r="F25" s="11" t="s">
        <v>239</v>
      </c>
      <c r="G25" t="s">
        <v>85</v>
      </c>
    </row>
    <row r="26" spans="1:7" ht="15" customHeight="1">
      <c r="D26" s="11" t="s">
        <v>86</v>
      </c>
      <c r="E26" t="s">
        <v>219</v>
      </c>
      <c r="F26" s="11" t="s">
        <v>86</v>
      </c>
      <c r="G26" t="s">
        <v>87</v>
      </c>
    </row>
    <row r="27" spans="1:7" ht="15" customHeight="1">
      <c r="D27" s="11" t="s">
        <v>5</v>
      </c>
      <c r="E27" t="s">
        <v>220</v>
      </c>
      <c r="F27" s="11" t="s">
        <v>88</v>
      </c>
      <c r="G27" t="s">
        <v>89</v>
      </c>
    </row>
    <row r="28" spans="1:7" ht="15" customHeight="1">
      <c r="D28" s="11" t="s">
        <v>90</v>
      </c>
      <c r="E28" t="s">
        <v>221</v>
      </c>
      <c r="F28" s="11" t="s">
        <v>90</v>
      </c>
      <c r="G28" t="s">
        <v>91</v>
      </c>
    </row>
    <row r="29" spans="1:7" ht="15" customHeight="1">
      <c r="D29" s="11" t="s">
        <v>92</v>
      </c>
      <c r="E29" t="s">
        <v>222</v>
      </c>
      <c r="F29" s="11" t="s">
        <v>92</v>
      </c>
      <c r="G29" t="s">
        <v>91</v>
      </c>
    </row>
    <row r="30" spans="1:7" ht="15" customHeight="1">
      <c r="D30" s="11" t="s">
        <v>93</v>
      </c>
      <c r="E30" t="s">
        <v>94</v>
      </c>
      <c r="F30" s="11" t="s">
        <v>93</v>
      </c>
      <c r="G30" t="s">
        <v>95</v>
      </c>
    </row>
    <row r="31" spans="1:7" ht="15" customHeight="1">
      <c r="D31" s="11" t="s">
        <v>96</v>
      </c>
      <c r="E31" t="s">
        <v>97</v>
      </c>
      <c r="F31" s="11" t="s">
        <v>96</v>
      </c>
      <c r="G31" t="s">
        <v>98</v>
      </c>
    </row>
    <row r="32" spans="1:7" ht="15" customHeight="1">
      <c r="D32" s="11" t="s">
        <v>99</v>
      </c>
      <c r="E32" t="s">
        <v>99</v>
      </c>
      <c r="F32" s="11" t="s">
        <v>99</v>
      </c>
      <c r="G32" t="s">
        <v>100</v>
      </c>
    </row>
    <row r="33" spans="4:7" ht="15" customHeight="1">
      <c r="D33" s="11" t="s">
        <v>101</v>
      </c>
      <c r="E33" t="s">
        <v>102</v>
      </c>
      <c r="F33" s="11" t="s">
        <v>101</v>
      </c>
      <c r="G33" t="s">
        <v>103</v>
      </c>
    </row>
    <row r="34" spans="4:7" ht="15" customHeight="1">
      <c r="D34" s="11" t="s">
        <v>104</v>
      </c>
      <c r="E34" t="s">
        <v>105</v>
      </c>
      <c r="F34" s="11" t="s">
        <v>104</v>
      </c>
      <c r="G34" t="s">
        <v>106</v>
      </c>
    </row>
    <row r="35" spans="4:7" ht="15" customHeight="1">
      <c r="D35" s="11" t="s">
        <v>107</v>
      </c>
      <c r="E35" t="s">
        <v>108</v>
      </c>
      <c r="F35" s="11" t="s">
        <v>107</v>
      </c>
      <c r="G35" t="s">
        <v>109</v>
      </c>
    </row>
    <row r="36" spans="4:7" ht="15" customHeight="1">
      <c r="D36" s="11" t="s">
        <v>110</v>
      </c>
      <c r="E36" t="s">
        <v>223</v>
      </c>
      <c r="F36" s="11" t="s">
        <v>110</v>
      </c>
      <c r="G36" t="s">
        <v>111</v>
      </c>
    </row>
    <row r="37" spans="4:7" ht="15" customHeight="1">
      <c r="D37" s="11" t="s">
        <v>112</v>
      </c>
      <c r="E37" s="94" t="s">
        <v>235</v>
      </c>
      <c r="F37" s="38" t="s">
        <v>234</v>
      </c>
      <c r="G37" s="38" t="s">
        <v>113</v>
      </c>
    </row>
    <row r="38" spans="4:7" ht="15" customHeight="1">
      <c r="D38" s="11" t="s">
        <v>114</v>
      </c>
      <c r="E38" t="s">
        <v>115</v>
      </c>
      <c r="F38" s="11" t="s">
        <v>116</v>
      </c>
      <c r="G38" t="s">
        <v>117</v>
      </c>
    </row>
    <row r="39" spans="4:7" ht="15" customHeight="1">
      <c r="D39" s="11" t="s">
        <v>118</v>
      </c>
      <c r="E39" t="s">
        <v>119</v>
      </c>
      <c r="F39" s="11" t="s">
        <v>118</v>
      </c>
      <c r="G39" t="s">
        <v>120</v>
      </c>
    </row>
    <row r="40" spans="4:7" ht="15" customHeight="1">
      <c r="D40" s="11" t="s">
        <v>121</v>
      </c>
      <c r="E40" t="s">
        <v>122</v>
      </c>
      <c r="F40" t="s">
        <v>3</v>
      </c>
      <c r="G40" t="s">
        <v>123</v>
      </c>
    </row>
    <row r="41" spans="4:7" ht="15" customHeight="1">
      <c r="D41" t="s">
        <v>124</v>
      </c>
      <c r="E41" t="s">
        <v>224</v>
      </c>
      <c r="F41" t="s">
        <v>240</v>
      </c>
      <c r="G41" t="s">
        <v>125</v>
      </c>
    </row>
    <row r="42" spans="4:7" ht="15" customHeight="1">
      <c r="D42" t="s">
        <v>126</v>
      </c>
      <c r="E42" t="s">
        <v>225</v>
      </c>
      <c r="F42" t="s">
        <v>241</v>
      </c>
      <c r="G42" t="s">
        <v>127</v>
      </c>
    </row>
    <row r="43" spans="4:7" ht="15" customHeight="1">
      <c r="D43" t="s">
        <v>128</v>
      </c>
      <c r="E43" t="s">
        <v>226</v>
      </c>
      <c r="F43" t="s">
        <v>129</v>
      </c>
      <c r="G43" t="s">
        <v>130</v>
      </c>
    </row>
    <row r="44" spans="4:7" ht="15" customHeight="1">
      <c r="D44" t="s">
        <v>131</v>
      </c>
      <c r="E44" t="s">
        <v>227</v>
      </c>
      <c r="F44" t="s">
        <v>132</v>
      </c>
      <c r="G44" t="s">
        <v>133</v>
      </c>
    </row>
    <row r="45" spans="4:7" ht="15" customHeight="1">
      <c r="D45" t="s">
        <v>134</v>
      </c>
      <c r="E45" t="s">
        <v>228</v>
      </c>
      <c r="F45" t="s">
        <v>135</v>
      </c>
      <c r="G45" t="s">
        <v>136</v>
      </c>
    </row>
    <row r="46" spans="4:7" ht="15" customHeight="1">
      <c r="D46" t="s">
        <v>137</v>
      </c>
      <c r="E46" t="s">
        <v>229</v>
      </c>
      <c r="F46" t="s">
        <v>138</v>
      </c>
      <c r="G46" t="s">
        <v>139</v>
      </c>
    </row>
    <row r="47" spans="4:7" ht="15" customHeight="1">
      <c r="D47" t="s">
        <v>140</v>
      </c>
      <c r="E47" t="s">
        <v>244</v>
      </c>
      <c r="F47" t="s">
        <v>141</v>
      </c>
      <c r="G47" t="s">
        <v>142</v>
      </c>
    </row>
    <row r="48" spans="4:7" ht="15" customHeight="1">
      <c r="D48" t="s">
        <v>143</v>
      </c>
      <c r="E48" t="s">
        <v>245</v>
      </c>
      <c r="F48" t="s">
        <v>144</v>
      </c>
      <c r="G48" t="s">
        <v>145</v>
      </c>
    </row>
    <row r="49" spans="4:7" ht="15" customHeight="1">
      <c r="D49" t="s">
        <v>146</v>
      </c>
      <c r="E49" t="s">
        <v>147</v>
      </c>
      <c r="F49" t="s">
        <v>148</v>
      </c>
      <c r="G49" t="s">
        <v>149</v>
      </c>
    </row>
    <row r="50" spans="4:7" ht="15" customHeight="1">
      <c r="D50" t="s">
        <v>150</v>
      </c>
      <c r="E50" t="s">
        <v>151</v>
      </c>
      <c r="F50" t="s">
        <v>151</v>
      </c>
      <c r="G50" t="s">
        <v>151</v>
      </c>
    </row>
    <row r="51" spans="4:7" ht="15" customHeight="1">
      <c r="D51" t="s">
        <v>152</v>
      </c>
      <c r="E51" t="s">
        <v>243</v>
      </c>
      <c r="F51" t="s">
        <v>153</v>
      </c>
      <c r="G51" t="s">
        <v>154</v>
      </c>
    </row>
    <row r="52" spans="4:7" ht="15" customHeight="1">
      <c r="D52" t="s">
        <v>155</v>
      </c>
      <c r="E52" t="s">
        <v>156</v>
      </c>
      <c r="F52" t="s">
        <v>155</v>
      </c>
      <c r="G52" t="s">
        <v>157</v>
      </c>
    </row>
    <row r="53" spans="4:7" ht="15" customHeight="1">
      <c r="D53" t="s">
        <v>158</v>
      </c>
      <c r="E53" t="s">
        <v>230</v>
      </c>
      <c r="F53" t="s">
        <v>200</v>
      </c>
      <c r="G53" t="s">
        <v>159</v>
      </c>
    </row>
    <row r="54" spans="4:7" ht="15" customHeight="1">
      <c r="D54" t="s">
        <v>199</v>
      </c>
      <c r="E54" t="s">
        <v>231</v>
      </c>
      <c r="F54" t="s">
        <v>201</v>
      </c>
    </row>
    <row r="55" spans="4:7" ht="15" customHeight="1">
      <c r="D55" t="s">
        <v>160</v>
      </c>
      <c r="E55" t="s">
        <v>161</v>
      </c>
      <c r="F55" t="s">
        <v>160</v>
      </c>
      <c r="G55" t="s">
        <v>162</v>
      </c>
    </row>
    <row r="56" spans="4:7" ht="15" customHeight="1">
      <c r="D56" t="s">
        <v>163</v>
      </c>
      <c r="E56" t="s">
        <v>232</v>
      </c>
      <c r="F56" t="s">
        <v>242</v>
      </c>
      <c r="G56" t="s">
        <v>164</v>
      </c>
    </row>
    <row r="57" spans="4:7" ht="15" customHeight="1">
      <c r="D57" t="s">
        <v>165</v>
      </c>
      <c r="E57" t="s">
        <v>166</v>
      </c>
      <c r="F57" t="s">
        <v>167</v>
      </c>
      <c r="G57" t="s">
        <v>168</v>
      </c>
    </row>
    <row r="58" spans="4:7" ht="15" customHeight="1">
      <c r="D58" t="s">
        <v>169</v>
      </c>
      <c r="E58" t="s">
        <v>170</v>
      </c>
      <c r="F58" t="s">
        <v>171</v>
      </c>
      <c r="G58" t="s">
        <v>172</v>
      </c>
    </row>
    <row r="59" spans="4:7" ht="15" customHeight="1">
      <c r="D59" t="s">
        <v>173</v>
      </c>
      <c r="E59" t="s">
        <v>174</v>
      </c>
      <c r="F59" t="s">
        <v>175</v>
      </c>
      <c r="G59" t="s">
        <v>176</v>
      </c>
    </row>
    <row r="60" spans="4:7" ht="15" customHeight="1">
      <c r="D60" t="s">
        <v>177</v>
      </c>
      <c r="E60" t="s">
        <v>233</v>
      </c>
      <c r="F60" t="s">
        <v>178</v>
      </c>
      <c r="G60" t="s">
        <v>179</v>
      </c>
    </row>
    <row r="61" spans="4:7" ht="15" customHeight="1">
      <c r="D61" t="s">
        <v>180</v>
      </c>
      <c r="E61" t="s">
        <v>181</v>
      </c>
      <c r="F61" t="s">
        <v>182</v>
      </c>
      <c r="G61" t="s">
        <v>183</v>
      </c>
    </row>
    <row r="62" spans="4:7" ht="15" customHeight="1">
      <c r="D62" t="s">
        <v>184</v>
      </c>
      <c r="E62" t="s">
        <v>185</v>
      </c>
      <c r="F62" t="s">
        <v>186</v>
      </c>
      <c r="G62" t="s">
        <v>187</v>
      </c>
    </row>
    <row r="63" spans="4:7" ht="15" customHeight="1">
      <c r="D63" t="s">
        <v>188</v>
      </c>
      <c r="E63" t="s">
        <v>189</v>
      </c>
      <c r="F63" t="s">
        <v>190</v>
      </c>
      <c r="G63" t="s">
        <v>191</v>
      </c>
    </row>
    <row r="64" spans="4:7" ht="15" customHeight="1">
      <c r="D64" t="s">
        <v>192</v>
      </c>
      <c r="E64" t="s">
        <v>193</v>
      </c>
      <c r="F64" t="s">
        <v>194</v>
      </c>
      <c r="G64" t="s">
        <v>195</v>
      </c>
    </row>
    <row r="65" spans="4:6" ht="15" customHeight="1">
      <c r="D65" t="s">
        <v>261</v>
      </c>
      <c r="E65" t="s">
        <v>263</v>
      </c>
      <c r="F65" t="s">
        <v>262</v>
      </c>
    </row>
    <row r="66" spans="4:6" ht="15" customHeight="1">
      <c r="D66" t="s">
        <v>264</v>
      </c>
      <c r="E66" t="s">
        <v>266</v>
      </c>
      <c r="F66" t="s">
        <v>265</v>
      </c>
    </row>
    <row r="67" spans="4:6" ht="15" customHeight="1">
      <c r="D67" t="s">
        <v>269</v>
      </c>
      <c r="E67" t="s">
        <v>270</v>
      </c>
      <c r="F67" t="s">
        <v>10</v>
      </c>
    </row>
    <row r="68" spans="4:6" ht="15" customHeight="1">
      <c r="D68" t="s">
        <v>272</v>
      </c>
      <c r="E68" t="s">
        <v>274</v>
      </c>
      <c r="F68" t="s">
        <v>273</v>
      </c>
    </row>
    <row r="69" spans="4:6" ht="15" customHeight="1">
      <c r="D69" t="s">
        <v>276</v>
      </c>
      <c r="E69" t="s">
        <v>275</v>
      </c>
      <c r="F69" t="s">
        <v>267</v>
      </c>
    </row>
    <row r="70" spans="4:6" ht="15" customHeight="1">
      <c r="D70" t="s">
        <v>277</v>
      </c>
      <c r="E70" t="s">
        <v>278</v>
      </c>
      <c r="F70" t="s">
        <v>268</v>
      </c>
    </row>
    <row r="71" spans="4:6" ht="15" customHeight="1">
      <c r="D71" t="s">
        <v>281</v>
      </c>
      <c r="E71" t="s">
        <v>280</v>
      </c>
      <c r="F71" t="s">
        <v>279</v>
      </c>
    </row>
    <row r="72" spans="4:6" ht="15" customHeight="1">
      <c r="D72" t="s">
        <v>283</v>
      </c>
      <c r="E72" t="s">
        <v>282</v>
      </c>
      <c r="F72" t="s">
        <v>11</v>
      </c>
    </row>
    <row r="73" spans="4:6" ht="15" customHeight="1">
      <c r="D73" t="s">
        <v>271</v>
      </c>
      <c r="E73" t="s">
        <v>0</v>
      </c>
      <c r="F73" t="s">
        <v>23</v>
      </c>
    </row>
    <row r="74" spans="4:6" ht="15" customHeight="1">
      <c r="D74" t="s">
        <v>284</v>
      </c>
      <c r="E74" t="s">
        <v>255</v>
      </c>
      <c r="F74" t="s">
        <v>1</v>
      </c>
    </row>
    <row r="75" spans="4:6" ht="15" customHeight="1">
      <c r="D75" t="s">
        <v>285</v>
      </c>
      <c r="E75" t="s">
        <v>196</v>
      </c>
      <c r="F75" t="s">
        <v>7</v>
      </c>
    </row>
    <row r="76" spans="4:6" ht="15" customHeight="1">
      <c r="D76" t="s">
        <v>286</v>
      </c>
      <c r="E76" t="s">
        <v>289</v>
      </c>
      <c r="F76" t="s">
        <v>290</v>
      </c>
    </row>
    <row r="77" spans="4:6" ht="15" customHeight="1">
      <c r="D77" t="s">
        <v>288</v>
      </c>
      <c r="E77" t="s">
        <v>287</v>
      </c>
      <c r="F77" t="s">
        <v>258</v>
      </c>
    </row>
  </sheetData>
  <sheetProtection selectLockedCells="1" selectUnlockedCells="1"/>
  <phoneticPr fontId="1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9D51D-C280-4379-B695-FDC18160CD96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Formular Nachweis der Berufserfahrung 
Prüfungsordnung - Ziffer 3.31, Bst. b. 
Richtlinie - Ziffer 4.1"</v>
      </c>
      <c r="F1" s="149"/>
      <c r="G1" s="149"/>
      <c r="H1" s="149"/>
      <c r="I1" s="17"/>
      <c r="J1" s="19"/>
      <c r="K1" s="42" t="s">
        <v>236</v>
      </c>
      <c r="L1" s="95" t="s">
        <v>0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Kandidat/in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Name KandidatIn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Vorname KandidatIn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Nr. der Wanderung</v>
      </c>
      <c r="L3" s="96">
        <v>8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Wanderung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Datum der Wanderung</v>
      </c>
      <c r="D6" s="113"/>
      <c r="E6" s="22" t="str">
        <f>+INDEX(Traduction, MATCH('Liste déroulante'!D7,ligne_trad,0),MATCH(dfi,langue,0))</f>
        <v>Typ d. Wanderung</v>
      </c>
      <c r="F6" s="115"/>
      <c r="G6" s="22" t="str">
        <f>+INDEX(Traduction, MATCH('Liste déroulante'!D8,ligne_trad,0),MATCH(dfi,langue,0))</f>
        <v>Ist es eine Praktikumswanderung?</v>
      </c>
      <c r="H6" s="114"/>
      <c r="I6" s="22" t="str">
        <f>+INDEX(Traduction, MATCH('Liste déroulante'!D9,ligne_trad,0),MATCH(dfi,langue,0))</f>
        <v>Ist es ein Trekking?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Beschreibung d. Wanderung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Koordinaten und Höhenmeter der Wanderung - vom Start- zum Zielpunkt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Koordinaten d. Ausgangsortes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Koordinaten Zwischenziel Hinweg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Koordinaten höchster Punkt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Koordinaten Zwischenziel Rückweg</v>
      </c>
      <c r="J10" s="14"/>
      <c r="K10" s="15" t="str">
        <f>+INDEX(Traduction, MATCH('Liste déroulante'!D19,ligne_trad,0),MATCH(dfi,langue,0))</f>
        <v>Koordinaten d. Ziels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Distanz in km</v>
      </c>
      <c r="D11" s="98"/>
      <c r="E11" s="15" t="str">
        <f>+INDEX(Traduction, MATCH('Liste déroulante'!D21,ligne_trad,0),MATCH(dfi,langue,0))</f>
        <v>Höhenmeter Aufstieg</v>
      </c>
      <c r="F11" s="98"/>
      <c r="G11" s="15" t="str">
        <f>+INDEX(Traduction, MATCH('Liste déroulante'!D22,ligne_trad,0),MATCH(dfi,langue,0))</f>
        <v>Höhenmeter Abstieg</v>
      </c>
      <c r="H11" s="98"/>
      <c r="I11" s="15" t="str">
        <f>+INDEX(Traduction, MATCH('Liste déroulante'!D23,ligne_trad,0),MATCH(dfi,langue,0))</f>
        <v>Max. Schwierigkeitsgrad</v>
      </c>
      <c r="J11" s="116"/>
      <c r="K11" s="15" t="str">
        <f>+INDEX(Traduction, MATCH('Liste déroulante'!D25,ligne_trad,0),MATCH(dfi,langue,0))</f>
        <v>Dauer der Wanderung im Gelände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Anzahl Gäste</v>
      </c>
      <c r="D12" s="98"/>
      <c r="E12" s="15" t="str">
        <f>+INDEX(Traduction, MATCH('Liste déroulante'!D26,ligne_trad,0),MATCH(dfi,langue,0))</f>
        <v>Honorar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Informationen zum Praktikumsbetreuer (Hospitation)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Name des Praktikumsbetreuers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Vorname des Praktikumsbetreuers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Ort</v>
      </c>
      <c r="H17" s="148"/>
      <c r="I17" s="131"/>
      <c r="J17" s="132"/>
      <c r="K17" s="15" t="str">
        <f>+(INDEX(Traduction, MATCH('Liste déroulante'!D34,ligne_trad,0),MATCH(dfi,langue,0)))</f>
        <v>PLZ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Telefonnummer</v>
      </c>
      <c r="D18" s="127"/>
      <c r="E18" s="128"/>
      <c r="F18" s="129"/>
      <c r="G18" s="15" t="str">
        <f>+(INDEX(Traduction, MATCH('Liste déroulante'!D36,ligne_trad,0),MATCH(dfi,langue,0)))</f>
        <v>Emailadresse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Bestätigung des Praktikumsbetreuer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Ich bestätige die obigen Informationen und bezeuge, dass: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die Wanderung gegen Bezahlung/Honorar durchgeführt wurde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war verantwortlich für die Planung und Leitung der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>c.) die Wanderung im Freien stattfand und folgende Aktivitäten umfasste: Interaktion mit der Gruppe; Führung der Gruppe; Entscheidungsfindung ;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Wahl der Route; Wahl von Varianten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Gäste (oder mehr) an der Wanderung teilgenommen haben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Reglement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Ein Kandidat, der im Zusammenhang mit den Zulassungsbedingungen wissentlich falsche Angaben macht oder die Prüfungskommission auf andere Weise zu täuschen versucht, wird nicht zur Prüfung zugelassen.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Datum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Unterschrift Praktikumsbetreuer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Abschluss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 xml:space="preserve">Das Formular wurde nicht korrekt ausgefüllt, Überprüfen Sie die  untenstehenden Fehler 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Bestätigung des Formulars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Name KandidatIn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Vorname KandidatIn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Datum der Wanderung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Fehlende Angabe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 d. Wanderung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Fehlende Angabe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Ist es eine Praktikumswanderung?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Fehlende Angabe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Ist es ein Trekking?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Fehlende Angabe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Beschreibung d. Wanderung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Fehlende Angabe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Koordinaten d. Ausgangsortes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Fehlende Angabe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Koordinaten Zwischenziel Hinweg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Fehlende Angabe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Koordinaten höchster Punkt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Fehlende Angabe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Koordinaten Zwischenziel Rückweg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Fehlende Angabe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Koordinaten d. Ziels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Fehlende Angabe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Distanz in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Fehlende Angabe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Höhenmeter Aufstieg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Fehlende Angabe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Höhenmeter Abstieg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Fehlende Angabe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Max. Schwierigkeitsgrad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Fehlende Angabe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Anzahl Gäste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Fehlende Angabe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Dauer der Wanderung im Gelände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Fehlende Angabe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Honorar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Fehlende Angabe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Fehlende Angabe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Name des Praktikumsbetreuers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Fehlende Angabe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Vorname des Praktikumsbetreuers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Fehlende Angabe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Fehlende Angabe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Ort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Fehlende Angabe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PLZ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Fehlende Angabe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Telefonnummer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Fehlende Angabe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Emailadresse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Fehlende Angabe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Formular korrekt ausgefüllt?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dMypYjgqxOta2P+m67EP0ZYq/2I9mNmQ7gfSW470X7a38Z49iA5PuOpExjsn8lZbj5MFxl8BmmAqJ3xQj5OVaw==" saltValue="QEVHGJbfqMrqs3OZ2nhEf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49" priority="4">
      <formula>LEN(TRIM(C40))&gt;0</formula>
    </cfRule>
  </conditionalFormatting>
  <conditionalFormatting sqref="C46:G47">
    <cfRule type="expression" dxfId="548" priority="6">
      <formula>H44="OUI"</formula>
    </cfRule>
  </conditionalFormatting>
  <conditionalFormatting sqref="I1">
    <cfRule type="notContainsBlanks" dxfId="547" priority="8">
      <formula>LEN(TRIM(I1))&gt;0</formula>
    </cfRule>
  </conditionalFormatting>
  <conditionalFormatting sqref="I51:I78">
    <cfRule type="cellIs" dxfId="546" priority="1" operator="equal">
      <formula>"P"</formula>
    </cfRule>
  </conditionalFormatting>
  <conditionalFormatting sqref="I79">
    <cfRule type="expression" dxfId="545" priority="7">
      <formula>$I$79</formula>
    </cfRule>
  </conditionalFormatting>
  <conditionalFormatting sqref="L6">
    <cfRule type="expression" dxfId="544" priority="2">
      <formula>+IF(J6="Nein / Non / No",TRUE())</formula>
    </cfRule>
  </conditionalFormatting>
  <conditionalFormatting sqref="L45">
    <cfRule type="expression" dxfId="543" priority="5">
      <formula>validation</formula>
    </cfRule>
  </conditionalFormatting>
  <conditionalFormatting sqref="Q51">
    <cfRule type="cellIs" dxfId="542" priority="3" operator="equal">
      <formula>"P"</formula>
    </cfRule>
  </conditionalFormatting>
  <dataValidations count="8">
    <dataValidation type="date" operator="greaterThan" allowBlank="1" showErrorMessage="1" sqref="D6" xr:uid="{F45DF30D-6443-44DB-A12F-0CCF4CE27E85}">
      <formula1>44562</formula1>
    </dataValidation>
    <dataValidation type="whole" allowBlank="1" showInputMessage="1" showErrorMessage="1" error="Un groupe est composé d'au moins deux clients" sqref="D12" xr:uid="{103EA109-4C15-4A08-88F9-174DC3E304EB}">
      <formula1>2</formula1>
      <formula2>50</formula2>
    </dataValidation>
    <dataValidation type="decimal" allowBlank="1" showInputMessage="1" showErrorMessage="1" error="Une randonnée dure au minimum 4 heures d'engagement dans le terrain" sqref="L11" xr:uid="{8BB85559-78A2-4644-8A90-9BC005C5230B}">
      <formula1>4</formula1>
      <formula2>12</formula2>
    </dataValidation>
    <dataValidation showInputMessage="1" showErrorMessage="1" error="Une randonnée dure au minimum 4 heures d'engagement dans le terrain" sqref="F12 L3" xr:uid="{8C207AAA-3AEF-4114-9561-6BDC16BAB90B}"/>
    <dataValidation type="whole" operator="greaterThanOrEqual" allowBlank="1" showInputMessage="1" showErrorMessage="1" error="Minimum 3 jours" sqref="L6" xr:uid="{383E2DF2-63E2-4228-8373-32B3AB076543}">
      <formula1>3</formula1>
    </dataValidation>
    <dataValidation allowBlank="1" showInputMessage="1" showErrorMessage="1" prompt="Coordonnées officielles_x000a_CH1903+ / NM95" sqref="C9:L9 N9:Q9" xr:uid="{362BAEE8-4713-4B8B-B111-C229954AC96E}"/>
    <dataValidation type="list" allowBlank="1" showInputMessage="1" showErrorMessage="1" sqref="F6" xr:uid="{CA6744FE-EFD3-44CE-BF1C-3BB3286A4D33}">
      <formula1>IF(dfi="Français",Français,Deutsch)</formula1>
    </dataValidation>
    <dataValidation type="list" showInputMessage="1" showErrorMessage="1" sqref="L1" xr:uid="{8E845804-AFE1-4E39-B87B-3CF88966F95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5417AB7-125A-4CD6-90D5-B3202F37D3D9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D4AB56D-4923-41B4-B35F-8C92F0B88FEC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64BE4-49AD-4C58-B18B-17974E6E7F1C}">
  <sheetPr>
    <pageSetUpPr fitToPage="1"/>
  </sheetPr>
  <dimension ref="B1:S274"/>
  <sheetViews>
    <sheetView showGridLines="0" topLeftCell="A4" zoomScale="55" zoomScaleNormal="55" workbookViewId="0">
      <selection activeCell="D6" sqref="D6"/>
    </sheetView>
  </sheetViews>
  <sheetFormatPr baseColWidth="10" defaultColWidth="11.42578125" defaultRowHeight="15"/>
  <cols>
    <col min="1" max="1" width="6.140625" customWidth="1"/>
    <col min="2" max="2" width="2.42578125" style="2" customWidth="1"/>
    <col min="3" max="3" width="20.5703125" customWidth="1"/>
    <col min="4" max="4" width="16.7109375" customWidth="1"/>
    <col min="5" max="5" width="20.7109375" customWidth="1"/>
    <col min="6" max="6" width="16.7109375" customWidth="1"/>
    <col min="7" max="7" width="20.7109375" customWidth="1"/>
    <col min="8" max="8" width="16.7109375" customWidth="1"/>
    <col min="9" max="9" width="20.7109375" customWidth="1"/>
    <col min="10" max="10" width="16.7109375" customWidth="1"/>
    <col min="11" max="11" width="20.7109375" customWidth="1"/>
    <col min="12" max="12" width="16.7109375" customWidth="1"/>
    <col min="13" max="13" width="2.42578125" style="2" customWidth="1"/>
    <col min="14" max="19" width="11.42578125" style="2"/>
  </cols>
  <sheetData>
    <row r="1" spans="2:19" s="1" customFormat="1" ht="168.75" customHeight="1" thickTop="1" thickBot="1">
      <c r="B1" s="16"/>
      <c r="C1" s="20"/>
      <c r="D1" s="18"/>
      <c r="E1" s="149" t="str">
        <f>+(INDEX(Traduction,MATCH('Liste déroulante'!D37,ligne_trad,0),MATCH(dfi,langue,0)))</f>
        <v>Formulaire d'attestation d'expérience professionnelle 
Règlement d'examen - chiffre 3.31, let. b.
Directive - chiffre 4.1</v>
      </c>
      <c r="F1" s="149"/>
      <c r="G1" s="149"/>
      <c r="H1" s="149"/>
      <c r="I1" s="17"/>
      <c r="J1" s="19"/>
      <c r="K1" s="42" t="s">
        <v>236</v>
      </c>
      <c r="L1" s="95" t="s">
        <v>23</v>
      </c>
      <c r="M1" s="32"/>
      <c r="N1" s="8"/>
      <c r="O1" s="8"/>
      <c r="P1" s="8"/>
      <c r="Q1" s="8"/>
      <c r="R1" s="8"/>
      <c r="S1" s="8"/>
    </row>
    <row r="2" spans="2:19" s="2" customFormat="1" ht="33" customHeight="1" thickTop="1" thickBot="1">
      <c r="B2" s="23"/>
      <c r="C2" s="150" t="str">
        <f>+(INDEX(Traduction, MATCH('Liste déroulante'!D38,ligne_trad,0),MATCH(dfi,langue,0)))</f>
        <v>Candidat (e)</v>
      </c>
      <c r="D2" s="151"/>
      <c r="E2" s="151"/>
      <c r="F2" s="151"/>
      <c r="G2" s="151"/>
      <c r="H2" s="151"/>
      <c r="I2" s="151"/>
      <c r="J2" s="151"/>
      <c r="K2" s="151"/>
      <c r="L2" s="152"/>
      <c r="M2" s="27"/>
    </row>
    <row r="3" spans="2:19" s="2" customFormat="1" ht="60" customHeight="1" thickTop="1" thickBot="1">
      <c r="B3" s="23"/>
      <c r="C3" s="22" t="str">
        <f>+INDEX(Traduction, MATCH('Liste déroulante'!D4,ligne_trad,0),MATCH(dfi,langue,0))</f>
        <v>Nom candidat (e)</v>
      </c>
      <c r="D3" s="155">
        <f>+Nom</f>
        <v>0</v>
      </c>
      <c r="E3" s="155"/>
      <c r="F3" s="155"/>
      <c r="G3" s="22" t="str">
        <f>+INDEX(Traduction, MATCH('Liste déroulante'!D5,ligne_trad,0),MATCH(dfi,langue,0))</f>
        <v>Prénom  candidat (e)</v>
      </c>
      <c r="H3" s="155">
        <f>+Prénom</f>
        <v>0</v>
      </c>
      <c r="I3" s="155"/>
      <c r="J3" s="155"/>
      <c r="K3" s="22" t="str">
        <f>+INDEX(Traduction, MATCH('Liste déroulante'!D3,ligne_trad,0),MATCH(dfi,langue,0))</f>
        <v>No de la randonnée</v>
      </c>
      <c r="L3" s="96">
        <v>9</v>
      </c>
      <c r="M3" s="27"/>
    </row>
    <row r="4" spans="2:19" s="2" customFormat="1" ht="20.25" customHeight="1" thickTop="1" thickBot="1">
      <c r="B4" s="23"/>
      <c r="C4" s="3"/>
      <c r="D4" s="3"/>
      <c r="E4" s="3"/>
      <c r="F4" s="3"/>
      <c r="G4" s="3"/>
      <c r="H4" s="3"/>
      <c r="I4" s="3"/>
      <c r="J4" s="3"/>
      <c r="K4" s="3"/>
      <c r="L4" s="3"/>
      <c r="M4" s="27"/>
    </row>
    <row r="5" spans="2:19" s="2" customFormat="1" ht="33" customHeight="1" thickTop="1" thickBot="1">
      <c r="B5" s="23"/>
      <c r="C5" s="150" t="str">
        <f>+(INDEX(Traduction, MATCH('Liste déroulante'!D39,ligne_trad,0),MATCH(dfi,langue,0)))</f>
        <v>Randonnée</v>
      </c>
      <c r="D5" s="151"/>
      <c r="E5" s="151"/>
      <c r="F5" s="151"/>
      <c r="G5" s="151"/>
      <c r="H5" s="151"/>
      <c r="I5" s="151"/>
      <c r="J5" s="151"/>
      <c r="K5" s="151"/>
      <c r="L5" s="152"/>
      <c r="M5" s="27"/>
    </row>
    <row r="6" spans="2:19" s="2" customFormat="1" ht="75.95" customHeight="1" thickTop="1" thickBot="1">
      <c r="B6" s="23"/>
      <c r="C6" s="22" t="str">
        <f>+INDEX(Traduction, MATCH('Liste déroulante'!D6,ligne_trad,0),MATCH(dfi,langue,0))</f>
        <v>Date de la randonnée</v>
      </c>
      <c r="D6" s="113"/>
      <c r="E6" s="22" t="str">
        <f>+INDEX(Traduction, MATCH('Liste déroulante'!D7,ligne_trad,0),MATCH(dfi,langue,0))</f>
        <v>Type de randonnée</v>
      </c>
      <c r="F6" s="115"/>
      <c r="G6" s="22" t="str">
        <f>+INDEX(Traduction, MATCH('Liste déroulante'!D8,ligne_trad,0),MATCH(dfi,langue,0))</f>
        <v>Est-ce une randonnée de stage ?</v>
      </c>
      <c r="H6" s="114"/>
      <c r="I6" s="22" t="str">
        <f>+INDEX(Traduction, MATCH('Liste déroulante'!D9,ligne_trad,0),MATCH(dfi,langue,0))</f>
        <v>Est-ce un Trek ?</v>
      </c>
      <c r="J6" s="114"/>
      <c r="K6" s="22" t="str">
        <f>+IF(J6="Ja / Oui / Si",+INDEX(Traduction,MATCH('Liste déroulante'!D10,ligne_trad,0),MATCH(dfi,langue,0)),"")</f>
        <v/>
      </c>
      <c r="L6" s="97"/>
      <c r="M6" s="27"/>
    </row>
    <row r="7" spans="2:19" s="2" customFormat="1" ht="60" customHeight="1" thickTop="1" thickBot="1">
      <c r="B7" s="23"/>
      <c r="C7" s="21" t="str">
        <f>+INDEX(Traduction, MATCH('Liste déroulante'!D11,ligne_trad,0),MATCH(dfi,langue,0))</f>
        <v>Description de la randonnée</v>
      </c>
      <c r="D7" s="133"/>
      <c r="E7" s="134"/>
      <c r="F7" s="134"/>
      <c r="G7" s="134"/>
      <c r="H7" s="134"/>
      <c r="I7" s="134"/>
      <c r="J7" s="134"/>
      <c r="K7" s="134"/>
      <c r="L7" s="135"/>
      <c r="M7" s="27"/>
    </row>
    <row r="8" spans="2:19" s="2" customFormat="1" ht="18" customHeight="1" thickTop="1" thickBot="1">
      <c r="B8" s="23"/>
      <c r="C8" s="26"/>
      <c r="D8" s="3"/>
      <c r="E8" s="3"/>
      <c r="F8" s="3"/>
      <c r="G8" s="3"/>
      <c r="H8" s="3"/>
      <c r="I8" s="3"/>
      <c r="J8" s="3"/>
      <c r="K8" s="3"/>
      <c r="L8" s="3"/>
      <c r="M8" s="27"/>
    </row>
    <row r="9" spans="2:19" s="2" customFormat="1" ht="33" customHeight="1" thickTop="1" thickBot="1">
      <c r="B9" s="23"/>
      <c r="C9" s="136" t="str">
        <f>+(INDEX(Traduction, MATCH('Liste déroulante'!D40,ligne_trad,0),MATCH(dfi,langue,0)))</f>
        <v xml:space="preserve">Coordonnées et altitudes de la randonnée - du point de départ au point d'arrivée </v>
      </c>
      <c r="D9" s="137"/>
      <c r="E9" s="137"/>
      <c r="F9" s="137"/>
      <c r="G9" s="137"/>
      <c r="H9" s="137" t="s">
        <v>3</v>
      </c>
      <c r="I9" s="137"/>
      <c r="J9" s="137"/>
      <c r="K9" s="137"/>
      <c r="L9" s="138"/>
      <c r="M9" s="27"/>
    </row>
    <row r="10" spans="2:19" s="2" customFormat="1" ht="75.95" customHeight="1" thickTop="1" thickBot="1">
      <c r="B10" s="23"/>
      <c r="C10" s="15" t="str">
        <f>+INDEX(Traduction, MATCH('Liste déroulante'!D12,ligne_trad,0),MATCH(dfi,langue,0))</f>
        <v xml:space="preserve">Coordonnée du point de départ </v>
      </c>
      <c r="D10" s="14"/>
      <c r="E10" s="22" t="str">
        <f>+IF($J$6&lt;&gt;"Ja / Oui / Si",+INDEX(Traduction,MATCH('Liste déroulante'!D13,ligne_trad,0),MATCH(dfi,langue,0)),+INDEX(Traduction,MATCH('Liste déroulante'!D14,ligne_trad,0),MATCH(dfi,langue,0)))</f>
        <v>Coordonnée intermédiaire aller</v>
      </c>
      <c r="F10" s="14"/>
      <c r="G10" s="22" t="str">
        <f>+IF($J$6&lt;&gt;"Ja / Oui / Si",+INDEX(Traduction,MATCH('Liste déroulante'!D15,ligne_trad,0),MATCH(dfi,langue,0)),+INDEX(Traduction,MATCH('Liste déroulante'!D16,ligne_trad,0),MATCH(dfi,langue,0)))</f>
        <v>Coordonnée point culminant</v>
      </c>
      <c r="H10" s="14"/>
      <c r="I10" s="22" t="str">
        <f>+IF($J$6&lt;&gt;"Ja / Oui / Si",+INDEX(Traduction,MATCH('Liste déroulante'!D17,ligne_trad,0),MATCH(dfi,langue,0)),+INDEX(Traduction,MATCH('Liste déroulante'!D18,ligne_trad,0),MATCH(dfi,langue,0)))</f>
        <v>Coordonnée intermédiaire retour</v>
      </c>
      <c r="J10" s="14"/>
      <c r="K10" s="15" t="str">
        <f>+INDEX(Traduction, MATCH('Liste déroulante'!D19,ligne_trad,0),MATCH(dfi,langue,0))</f>
        <v>Coordonnée du point d'arrivée</v>
      </c>
      <c r="L10" s="14"/>
      <c r="M10" s="27"/>
    </row>
    <row r="11" spans="2:19" s="2" customFormat="1" ht="75.95" customHeight="1" thickTop="1" thickBot="1">
      <c r="B11" s="23"/>
      <c r="C11" s="15" t="str">
        <f>+INDEX(Traduction, MATCH('Liste déroulante'!D20,ligne_trad,0),MATCH(dfi,langue,0))</f>
        <v>Distance en km</v>
      </c>
      <c r="D11" s="98"/>
      <c r="E11" s="15" t="str">
        <f>+INDEX(Traduction, MATCH('Liste déroulante'!D21,ligne_trad,0),MATCH(dfi,langue,0))</f>
        <v>Dénivelés positifs</v>
      </c>
      <c r="F11" s="98"/>
      <c r="G11" s="15" t="str">
        <f>+INDEX(Traduction, MATCH('Liste déroulante'!D22,ligne_trad,0),MATCH(dfi,langue,0))</f>
        <v>Dénivelés négatifs</v>
      </c>
      <c r="H11" s="98"/>
      <c r="I11" s="15" t="str">
        <f>+INDEX(Traduction, MATCH('Liste déroulante'!D23,ligne_trad,0),MATCH(dfi,langue,0))</f>
        <v>Difficulté maximale</v>
      </c>
      <c r="J11" s="116"/>
      <c r="K11" s="15" t="str">
        <f>+INDEX(Traduction, MATCH('Liste déroulante'!D25,ligne_trad,0),MATCH(dfi,langue,0))</f>
        <v>Durée de la randonnée dans le terrain</v>
      </c>
      <c r="L11" s="98"/>
      <c r="M11" s="27"/>
    </row>
    <row r="12" spans="2:19" s="2" customFormat="1" ht="75.95" customHeight="1" thickTop="1" thickBot="1">
      <c r="B12" s="23"/>
      <c r="C12" s="15" t="str">
        <f>+INDEX(Traduction, MATCH('Liste déroulante'!D24,ligne_trad,0),MATCH(dfi,langue,0))</f>
        <v>Nombre de clients</v>
      </c>
      <c r="D12" s="98"/>
      <c r="E12" s="15" t="str">
        <f>+INDEX(Traduction, MATCH('Liste déroulante'!D26,ligne_trad,0),MATCH(dfi,langue,0))</f>
        <v>Rémunération en CHF</v>
      </c>
      <c r="F12" s="98"/>
      <c r="K12" s="26"/>
      <c r="L12" s="26"/>
      <c r="M12" s="27"/>
    </row>
    <row r="13" spans="2:19" s="2" customFormat="1" ht="16.5" thickTop="1" thickBot="1">
      <c r="B13" s="23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7"/>
    </row>
    <row r="14" spans="2:19" s="2" customFormat="1" ht="33" customHeight="1" thickTop="1" thickBot="1">
      <c r="B14" s="23"/>
      <c r="C14" s="136" t="str">
        <f>IF($H$6="Nein / Non / No",+(INDEX(Traduction, MATCH('Liste déroulante'!D41,ligne_trad,0),MATCH(dfi,langue,0))),+(INDEX(Traduction, MATCH('Liste déroulante'!D42,ligne_trad,0),MATCH(dfi,langue,0))))</f>
        <v>Informations sur le maître de stage</v>
      </c>
      <c r="D14" s="137"/>
      <c r="E14" s="137"/>
      <c r="F14" s="137"/>
      <c r="G14" s="137"/>
      <c r="H14" s="137"/>
      <c r="I14" s="137"/>
      <c r="J14" s="137"/>
      <c r="K14" s="137"/>
      <c r="L14" s="138"/>
      <c r="M14" s="27"/>
    </row>
    <row r="15" spans="2:19" s="2" customFormat="1" ht="75.95" customHeight="1" thickTop="1" thickBot="1">
      <c r="B15" s="23"/>
      <c r="C15" s="21" t="s">
        <v>5</v>
      </c>
      <c r="D15" s="119"/>
      <c r="E15" s="120"/>
      <c r="F15" s="120"/>
      <c r="G15" s="120"/>
      <c r="H15" s="120"/>
      <c r="I15" s="120"/>
      <c r="J15" s="120"/>
      <c r="K15" s="120"/>
      <c r="L15" s="121"/>
      <c r="M15" s="27"/>
    </row>
    <row r="16" spans="2:19" s="2" customFormat="1" ht="75.95" customHeight="1" thickTop="1" thickBot="1">
      <c r="B16" s="23"/>
      <c r="C16" s="15" t="str">
        <f>IF($H$6="Nein / Non / No",+(INDEX(Traduction, MATCH('Liste déroulante'!D28,ligne_trad,0),MATCH(dfi,langue,0))),+(INDEX(Traduction, MATCH('Liste déroulante'!D30,ligne_trad,0),MATCH(dfi,langue,0))))</f>
        <v>Nom du maître de stage</v>
      </c>
      <c r="D16" s="148"/>
      <c r="E16" s="131"/>
      <c r="F16" s="132"/>
      <c r="G16" s="15" t="str">
        <f>IF($H$6="Nein / Non / No",+(INDEX(Traduction, MATCH('Liste déroulante'!D29,ligne_trad,0),MATCH(dfi,langue,0))),+(INDEX(Traduction, MATCH('Liste déroulante'!D31,ligne_trad,0),MATCH(dfi,langue,0))))</f>
        <v>Prénom du maître de stage</v>
      </c>
      <c r="H16" s="148"/>
      <c r="I16" s="131"/>
      <c r="J16" s="132"/>
      <c r="K16" s="26"/>
      <c r="L16" s="26"/>
      <c r="M16" s="27"/>
    </row>
    <row r="17" spans="2:13" s="2" customFormat="1" ht="75.95" customHeight="1" thickTop="1" thickBot="1">
      <c r="B17" s="23"/>
      <c r="C17" s="15" t="str">
        <f>+(INDEX(Traduction, MATCH('Liste déroulante'!D32,ligne_trad,0),MATCH(dfi,langue,0)))</f>
        <v>Adresse</v>
      </c>
      <c r="D17" s="148"/>
      <c r="E17" s="131"/>
      <c r="F17" s="132"/>
      <c r="G17" s="15" t="str">
        <f>+(INDEX(Traduction, MATCH('Liste déroulante'!D33,ligne_trad,0),MATCH(dfi,langue,0)))</f>
        <v>Localité</v>
      </c>
      <c r="H17" s="148"/>
      <c r="I17" s="131"/>
      <c r="J17" s="132"/>
      <c r="K17" s="15" t="str">
        <f>+(INDEX(Traduction, MATCH('Liste déroulante'!D34,ligne_trad,0),MATCH(dfi,langue,0)))</f>
        <v>NPA</v>
      </c>
      <c r="L17" s="98"/>
      <c r="M17" s="27"/>
    </row>
    <row r="18" spans="2:13" s="2" customFormat="1" ht="75.95" customHeight="1" thickTop="1" thickBot="1">
      <c r="B18" s="23"/>
      <c r="C18" s="15" t="str">
        <f>+(INDEX(Traduction, MATCH('Liste déroulante'!D35,ligne_trad,0),MATCH(dfi,langue,0)))</f>
        <v>Numéro de téléphone</v>
      </c>
      <c r="D18" s="127"/>
      <c r="E18" s="128"/>
      <c r="F18" s="129"/>
      <c r="G18" s="15" t="str">
        <f>+(INDEX(Traduction, MATCH('Liste déroulante'!D36,ligne_trad,0),MATCH(dfi,langue,0)))</f>
        <v>Adresse Mail</v>
      </c>
      <c r="H18" s="130"/>
      <c r="I18" s="131"/>
      <c r="J18" s="132"/>
      <c r="K18" s="26"/>
      <c r="L18" s="26"/>
      <c r="M18" s="27"/>
    </row>
    <row r="19" spans="2:13" s="2" customFormat="1" ht="16.5" thickTop="1" thickBot="1">
      <c r="B19" s="23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7"/>
    </row>
    <row r="20" spans="2:13" s="2" customFormat="1" ht="33" customHeight="1" thickTop="1" thickBot="1">
      <c r="B20" s="23"/>
      <c r="C20" s="136" t="str">
        <f>IF($H$6="Nein / Non / No",+(INDEX(Traduction, MATCH('Liste déroulante'!D43,ligne_trad,0),MATCH(dfi,langue,0)))&amp;" : " &amp;H16 &amp;" " &amp;D16,+(INDEX(Traduction, MATCH('Liste déroulante'!D44,ligne_trad,0),MATCH(dfi,langue,0))) &amp;" : " &amp;H16 &amp;" " &amp;D16)</f>
        <v xml:space="preserve">Attestation du maître de stage  :  </v>
      </c>
      <c r="D20" s="137"/>
      <c r="E20" s="137"/>
      <c r="F20" s="137"/>
      <c r="G20" s="137"/>
      <c r="H20" s="137"/>
      <c r="I20" s="137"/>
      <c r="J20" s="137"/>
      <c r="K20" s="137"/>
      <c r="L20" s="138"/>
      <c r="M20" s="27"/>
    </row>
    <row r="21" spans="2:13" s="2" customFormat="1" ht="15.75" thickTop="1">
      <c r="B21" s="23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7"/>
    </row>
    <row r="22" spans="2:13" s="2" customFormat="1" ht="15.75">
      <c r="B22" s="23"/>
      <c r="C22" s="28" t="str">
        <f>+(INDEX(Traduction, MATCH('Liste déroulante'!D45,ligne_trad,0),MATCH(dfi,langue,0)))</f>
        <v xml:space="preserve">Je confirme les information ci-dessus et atteste que : 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</row>
    <row r="23" spans="2:13" s="2" customFormat="1" ht="15.75">
      <c r="B23" s="23"/>
      <c r="C23" s="28"/>
      <c r="D23" s="26"/>
      <c r="E23" s="26"/>
      <c r="F23" s="26"/>
      <c r="G23" s="26"/>
      <c r="H23" s="26"/>
      <c r="I23" s="26"/>
      <c r="J23" s="26"/>
      <c r="K23" s="26"/>
      <c r="L23" s="26"/>
      <c r="M23" s="27"/>
    </row>
    <row r="24" spans="2:13" s="2" customFormat="1" ht="15.75">
      <c r="B24" s="23"/>
      <c r="C24" s="28" t="str">
        <f>+(INDEX(Traduction, MATCH('Liste déroulante'!D46,ligne_trad,0),MATCH(dfi,langue,0)))</f>
        <v>a.) la randonnée a été effectuée contre rémunération</v>
      </c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3" s="2" customFormat="1" ht="15.75">
      <c r="B25" s="23"/>
      <c r="C25" s="28" t="str">
        <f xml:space="preserve"> "b.) " &amp;H3 &amp;" " &amp;D3 &amp;+(INDEX(Traduction, MATCH('Liste déroulante'!D47,ligne_trad,0),MATCH(dfi,langue,0))) &amp;F6</f>
        <v xml:space="preserve">b.) 0 0 a été responsable de la planification et de la direction de la </v>
      </c>
      <c r="D25" s="26"/>
      <c r="E25" s="26"/>
      <c r="F25" s="26"/>
      <c r="G25" s="26"/>
      <c r="H25" s="26"/>
      <c r="I25" s="26"/>
      <c r="J25" s="26"/>
      <c r="K25" s="26"/>
      <c r="L25" s="26"/>
      <c r="M25" s="27"/>
    </row>
    <row r="26" spans="2:13" s="2" customFormat="1" ht="15.75">
      <c r="B26" s="23"/>
      <c r="C26" s="28" t="str">
        <f>+(INDEX(Traduction, MATCH('Liste déroulante'!D48,ligne_trad,0),MATCH(dfi,langue,0)))</f>
        <v xml:space="preserve">c.) L'activité s'est déroulée en plein air et comportait les activités suivantes : interaction avec le groupe ; conduite du groupe ; prise de décisions ; </v>
      </c>
      <c r="D26" s="26"/>
      <c r="E26" s="26"/>
      <c r="F26" s="26"/>
      <c r="G26" s="26"/>
      <c r="H26" s="26"/>
      <c r="I26" s="26"/>
      <c r="J26" s="26"/>
      <c r="K26" s="26"/>
      <c r="L26" s="26"/>
      <c r="M26" s="27"/>
    </row>
    <row r="27" spans="2:13" s="2" customFormat="1" ht="15.75">
      <c r="B27" s="23"/>
      <c r="C27" s="28" t="str">
        <f>+(INDEX(Traduction, MATCH('Liste déroulante'!D49,ligne_trad,0),MATCH(dfi,langue,0)))</f>
        <v xml:space="preserve">     choix de l'itinéraire ; choix de variantes</v>
      </c>
      <c r="D27" s="26"/>
      <c r="E27" s="26"/>
      <c r="F27" s="26"/>
      <c r="G27" s="26"/>
      <c r="H27" s="26"/>
      <c r="I27" s="26"/>
      <c r="J27" s="26"/>
      <c r="K27" s="26"/>
      <c r="L27" s="26"/>
      <c r="M27" s="27"/>
    </row>
    <row r="28" spans="2:13" s="2" customFormat="1" ht="15.75">
      <c r="B28" s="23"/>
      <c r="C28" s="56" t="str">
        <f>+(INDEX(Traduction, MATCH('Liste déroulante'!D50,ligne_trad,0),MATCH(dfi,langue,0))) &amp;D12 &amp;+(INDEX(Traduction, MATCH('Liste déroulante'!D51,ligne_trad,0),MATCH(dfi,langue,0)))</f>
        <v>d.)  clients (ou plus) ont participé à la randonnée</v>
      </c>
      <c r="D28" s="26"/>
      <c r="E28" s="26"/>
      <c r="F28" s="26"/>
      <c r="G28" s="26"/>
      <c r="H28" s="26"/>
      <c r="I28" s="26"/>
      <c r="J28" s="26"/>
      <c r="K28" s="26"/>
      <c r="L28" s="26"/>
      <c r="M28" s="27"/>
    </row>
    <row r="29" spans="2:13" s="2" customFormat="1" ht="15.75">
      <c r="B29" s="23"/>
      <c r="C29" s="28"/>
      <c r="D29" s="26"/>
      <c r="E29" s="26"/>
      <c r="F29" s="26"/>
      <c r="G29" s="26"/>
      <c r="H29" s="26"/>
      <c r="I29" s="26"/>
      <c r="J29" s="26"/>
      <c r="K29" s="26"/>
      <c r="L29" s="26"/>
      <c r="M29" s="27"/>
    </row>
    <row r="30" spans="2:13" s="2" customFormat="1" ht="15.75">
      <c r="B30" s="23"/>
      <c r="C30" s="28" t="str">
        <f>+(INDEX(Traduction, MATCH('Liste déroulante'!D57,ligne_trad,0),MATCH(dfi,langue,0)))</f>
        <v>Règlement Art. 4.31</v>
      </c>
      <c r="D30" s="26"/>
      <c r="E30" s="26"/>
      <c r="F30" s="26"/>
      <c r="G30" s="26"/>
      <c r="H30" s="26"/>
      <c r="I30" s="26"/>
      <c r="J30" s="26"/>
      <c r="K30" s="26"/>
      <c r="L30" s="26"/>
      <c r="M30" s="27"/>
    </row>
    <row r="31" spans="2:13" s="2" customFormat="1" ht="32.25" customHeight="1">
      <c r="B31" s="23"/>
      <c r="C31" s="146" t="str">
        <f>+(INDEX(Traduction, MATCH('Liste déroulante'!D58,ligne_trad,0),MATCH(dfi,langue,0)))</f>
        <v xml:space="preserve">Le candidat qui, en rapport avec les conditions d’admission, donne sciemment de fausses informations ou tente de tromper la commission d’examen d’une autre manière n’est pas admis à l’examen. </v>
      </c>
      <c r="D31" s="146"/>
      <c r="E31" s="146"/>
      <c r="F31" s="146"/>
      <c r="G31" s="146"/>
      <c r="H31" s="146"/>
      <c r="I31" s="146"/>
      <c r="J31" s="146"/>
      <c r="K31" s="146"/>
      <c r="L31" s="146"/>
      <c r="M31" s="27"/>
    </row>
    <row r="32" spans="2:13" s="2" customFormat="1" ht="42" customHeight="1" thickBot="1">
      <c r="B32" s="23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7"/>
    </row>
    <row r="33" spans="2:13" s="2" customFormat="1" ht="91.5" customHeight="1" thickTop="1" thickBot="1">
      <c r="B33" s="23"/>
      <c r="C33" s="15" t="str">
        <f>+(INDEX(Traduction, MATCH('Liste déroulante'!D52,ligne_trad,0),MATCH(dfi,langue,0)))</f>
        <v>Date</v>
      </c>
      <c r="D33" s="143"/>
      <c r="E33" s="144"/>
      <c r="F33" s="145"/>
      <c r="G33" s="15" t="str">
        <f>IF($H$6="Nein / Non / No",+(INDEX(Traduction, MATCH('Liste déroulante'!D53,ligne_trad,0),MATCH(dfi,langue,0)))&amp;" : " &amp;H16 &amp;" " &amp;D16,+(INDEX(Traduction, MATCH('Liste déroulante'!D54,ligne_trad,0),MATCH(dfi,langue,0))) &amp;" : " &amp;H16 &amp;" " &amp;D16)</f>
        <v xml:space="preserve">Signature Maître de stage  :  </v>
      </c>
      <c r="H33" s="139"/>
      <c r="I33" s="140"/>
      <c r="J33" s="140"/>
      <c r="K33" s="141"/>
      <c r="L33" s="26"/>
      <c r="M33" s="27"/>
    </row>
    <row r="34" spans="2:13" s="2" customFormat="1" ht="15.75" thickTop="1">
      <c r="B34" s="23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7"/>
    </row>
    <row r="35" spans="2:13" s="2" customFormat="1" ht="15.75" thickBot="1">
      <c r="B35" s="24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30"/>
    </row>
    <row r="36" spans="2:13" s="2" customFormat="1" ht="16.5" thickTop="1" thickBot="1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5"/>
    </row>
    <row r="37" spans="2:13" s="2" customFormat="1" ht="15.75" thickTop="1">
      <c r="B37" s="16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s="2" customFormat="1" ht="33" customHeight="1">
      <c r="B38" s="23"/>
      <c r="C38" s="122" t="str">
        <f>+(INDEX(Traduction, MATCH('Liste déroulante'!D55,ligne_trad,0),MATCH(dfi,langue,0)))</f>
        <v>Finalisation</v>
      </c>
      <c r="D38" s="123"/>
      <c r="E38" s="123"/>
      <c r="F38" s="123"/>
      <c r="G38" s="123"/>
      <c r="H38" s="123"/>
      <c r="I38" s="123"/>
      <c r="J38" s="123"/>
      <c r="K38" s="123"/>
      <c r="L38" s="123"/>
      <c r="M38" s="34"/>
    </row>
    <row r="39" spans="2:13" s="2" customFormat="1">
      <c r="B39" s="23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7"/>
    </row>
    <row r="40" spans="2:13" s="2" customFormat="1" ht="33" customHeight="1">
      <c r="B40" s="23"/>
      <c r="C40" s="142" t="str">
        <f>+IF(validation0,"",+(INDEX(Traduction, MATCH('Liste déroulante'!D56,ligne_trad,0),MATCH(dfi,langue,0))))</f>
        <v>Le formulaire n'est pas complété correctement, Vérifiez les erreurs ci-dessous :</v>
      </c>
      <c r="D40" s="142"/>
      <c r="E40" s="142"/>
      <c r="F40" s="142"/>
      <c r="G40" s="142"/>
      <c r="H40" s="142"/>
      <c r="I40" s="142"/>
      <c r="J40" s="142"/>
      <c r="K40" s="26"/>
      <c r="L40" s="26"/>
      <c r="M40" s="27"/>
    </row>
    <row r="41" spans="2:13" s="2" customFormat="1">
      <c r="B41" s="2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7"/>
    </row>
    <row r="42" spans="2:13" s="2" customFormat="1" ht="33" customHeight="1">
      <c r="B42" s="23"/>
      <c r="C42" s="147" t="str">
        <f>+IF(validation0,+(INDEX(Traduction, MATCH('Liste déroulante'!D59,ligne_trad,0),MATCH(dfi,langue,0))) &amp;" "&amp;H16 &amp;" " &amp;D16,"")</f>
        <v/>
      </c>
      <c r="D42" s="147"/>
      <c r="E42" s="147"/>
      <c r="F42" s="147"/>
      <c r="G42" s="147"/>
      <c r="H42" s="147"/>
      <c r="I42" s="147"/>
      <c r="J42" s="147"/>
      <c r="K42" s="147"/>
      <c r="L42" s="147"/>
      <c r="M42" s="34"/>
    </row>
    <row r="43" spans="2:13" s="2" customFormat="1">
      <c r="B43" s="2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7"/>
    </row>
    <row r="44" spans="2:13" s="2" customFormat="1" ht="15.75" thickBot="1">
      <c r="B44" s="23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7"/>
    </row>
    <row r="45" spans="2:13" s="2" customFormat="1" ht="33" customHeight="1" thickTop="1" thickBot="1">
      <c r="B45" s="23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4"/>
    </row>
    <row r="46" spans="2:13" s="2" customFormat="1" ht="33" customHeight="1" thickTop="1" thickBot="1">
      <c r="B46" s="24"/>
      <c r="C46" s="35"/>
      <c r="D46" s="35"/>
      <c r="E46" s="35"/>
      <c r="F46" s="35"/>
      <c r="G46" s="35"/>
      <c r="H46" s="35"/>
      <c r="I46" s="35"/>
      <c r="J46" s="35"/>
      <c r="K46" s="29"/>
      <c r="L46" s="29"/>
      <c r="M46" s="36"/>
    </row>
    <row r="47" spans="2:13" s="2" customFormat="1" ht="33" customHeight="1" thickTop="1" thickBot="1">
      <c r="B47" s="25"/>
      <c r="C47" s="43"/>
      <c r="D47" s="43"/>
      <c r="E47" s="43"/>
      <c r="F47" s="43"/>
      <c r="G47" s="43"/>
      <c r="H47" s="43"/>
      <c r="I47" s="43"/>
      <c r="J47" s="43"/>
      <c r="K47" s="26"/>
      <c r="L47" s="26"/>
      <c r="M47" s="26"/>
    </row>
    <row r="48" spans="2:13" s="2" customFormat="1" ht="15.75" thickTop="1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7" s="2" customFormat="1" ht="33" customHeight="1">
      <c r="B49" s="47"/>
      <c r="C49" s="122" t="str">
        <f>+(INDEX(Traduction, MATCH('Liste déroulante'!D60,ligne_trad,0),MATCH(dfi,langue,0)))</f>
        <v>Validation du formulaire</v>
      </c>
      <c r="D49" s="123"/>
      <c r="E49" s="123"/>
      <c r="F49" s="123"/>
      <c r="G49" s="123"/>
      <c r="H49" s="123"/>
      <c r="I49" s="123"/>
      <c r="J49" s="123"/>
      <c r="K49" s="123"/>
      <c r="L49" s="123"/>
      <c r="M49" s="48"/>
    </row>
    <row r="50" spans="2:17" s="2" customFormat="1">
      <c r="B50" s="49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50"/>
    </row>
    <row r="51" spans="2:17" s="2" customFormat="1" ht="31.5" customHeight="1" thickBot="1">
      <c r="B51" s="49"/>
      <c r="C51" s="117" t="str">
        <f>+C3</f>
        <v>Nom candidat (e)</v>
      </c>
      <c r="D51" s="117"/>
      <c r="E51" s="117"/>
      <c r="F51" s="118">
        <f>+D3</f>
        <v>0</v>
      </c>
      <c r="G51" s="118"/>
      <c r="H51" s="118"/>
      <c r="I51" s="62" t="str">
        <f>+IF(D3="","O","P")</f>
        <v>P</v>
      </c>
      <c r="J51" s="65" t="str">
        <f>+IF(I51&lt;&gt;"P",+INDEX(Traduction, MATCH('Liste déroulante'!D62,ligne_trad,0),MATCH(dfi,langue,0)),"")</f>
        <v/>
      </c>
      <c r="K51" s="41"/>
      <c r="L51" s="41"/>
      <c r="M51" s="51"/>
      <c r="Q51" s="6"/>
    </row>
    <row r="52" spans="2:17" s="2" customFormat="1" ht="31.5" customHeight="1" thickTop="1" thickBot="1">
      <c r="B52" s="49"/>
      <c r="C52" s="117" t="str">
        <f>+G3</f>
        <v>Prénom  candidat (e)</v>
      </c>
      <c r="D52" s="117"/>
      <c r="E52" s="117"/>
      <c r="F52" s="118">
        <f>+H3</f>
        <v>0</v>
      </c>
      <c r="G52" s="118"/>
      <c r="H52" s="118"/>
      <c r="I52" s="63" t="str">
        <f>+IF(H3="","O","P")</f>
        <v>P</v>
      </c>
      <c r="J52" s="66" t="str">
        <f>+IF(I52&lt;&gt;"P",+INDEX(Traduction, MATCH('Liste déroulante'!D62,ligne_trad,0),MATCH(dfi,langue,0)),"")</f>
        <v/>
      </c>
      <c r="K52" s="39"/>
      <c r="L52" s="39"/>
      <c r="M52" s="52"/>
    </row>
    <row r="53" spans="2:17" s="2" customFormat="1" ht="31.5" customHeight="1" thickTop="1" thickBot="1">
      <c r="B53" s="49"/>
      <c r="C53" s="117" t="str">
        <f>+C6</f>
        <v>Date de la randonnée</v>
      </c>
      <c r="D53" s="117"/>
      <c r="E53" s="117"/>
      <c r="F53" s="154">
        <f>+D6</f>
        <v>0</v>
      </c>
      <c r="G53" s="154"/>
      <c r="H53" s="154"/>
      <c r="I53" s="64" t="str">
        <f>+IF(D6="","O","P")</f>
        <v>O</v>
      </c>
      <c r="J53" s="66" t="str">
        <f>+IF(I53&lt;&gt;"P",+INDEX(Traduction, MATCH('Liste déroulante'!D62,ligne_trad,0),MATCH(dfi,langue,0)),"")</f>
        <v>Donnée manquante</v>
      </c>
      <c r="K53" s="39"/>
      <c r="L53" s="39"/>
      <c r="M53" s="52"/>
    </row>
    <row r="54" spans="2:17" s="2" customFormat="1" ht="31.5" customHeight="1" thickTop="1" thickBot="1">
      <c r="B54" s="49"/>
      <c r="C54" s="117" t="str">
        <f>+E6</f>
        <v>Type de randonnée</v>
      </c>
      <c r="D54" s="117"/>
      <c r="E54" s="117"/>
      <c r="F54" s="118">
        <f>+F6</f>
        <v>0</v>
      </c>
      <c r="G54" s="118"/>
      <c r="H54" s="118"/>
      <c r="I54" s="63" t="str">
        <f>+IF(F6="","O","P")</f>
        <v>O</v>
      </c>
      <c r="J54" s="66" t="str">
        <f>+IF(I54&lt;&gt;"P",+INDEX(Traduction, MATCH('Liste déroulante'!D62,ligne_trad,0),MATCH(dfi,langue,0)),"")</f>
        <v>Donnée manquante</v>
      </c>
      <c r="K54" s="39"/>
      <c r="L54" s="39"/>
      <c r="M54" s="52"/>
    </row>
    <row r="55" spans="2:17" s="2" customFormat="1" ht="31.5" customHeight="1" thickTop="1" thickBot="1">
      <c r="B55" s="49"/>
      <c r="C55" s="117" t="str">
        <f>+G6</f>
        <v>Est-ce une randonnée de stage ?</v>
      </c>
      <c r="D55" s="117"/>
      <c r="E55" s="117"/>
      <c r="F55" s="118">
        <f>+H6</f>
        <v>0</v>
      </c>
      <c r="G55" s="118"/>
      <c r="H55" s="118"/>
      <c r="I55" s="63" t="str">
        <f>+IF(H6="","O","P")</f>
        <v>O</v>
      </c>
      <c r="J55" s="66" t="str">
        <f>+IF(I55&lt;&gt;"P",+INDEX(Traduction, MATCH('Liste déroulante'!D62,ligne_trad,0),MATCH(dfi,langue,0)),"")</f>
        <v>Donnée manquante</v>
      </c>
      <c r="K55" s="39"/>
      <c r="L55" s="39"/>
      <c r="M55" s="52"/>
    </row>
    <row r="56" spans="2:17" s="2" customFormat="1" ht="31.5" customHeight="1" thickTop="1" thickBot="1">
      <c r="B56" s="49"/>
      <c r="C56" s="117" t="str">
        <f>+I6</f>
        <v>Est-ce un Trek ?</v>
      </c>
      <c r="D56" s="117"/>
      <c r="E56" s="117"/>
      <c r="F56" s="118">
        <f>+J6</f>
        <v>0</v>
      </c>
      <c r="G56" s="118"/>
      <c r="H56" s="118"/>
      <c r="I56" s="63" t="str">
        <f>+IF(J6="","O","P")</f>
        <v>O</v>
      </c>
      <c r="J56" s="66" t="str">
        <f>+IF(I56&lt;&gt;"P",+INDEX(Traduction, MATCH('Liste déroulante'!D62,ligne_trad,0),MATCH(dfi,langue,0)),"")</f>
        <v>Donnée manquante</v>
      </c>
      <c r="K56" s="39"/>
      <c r="L56" s="39"/>
      <c r="M56" s="52"/>
    </row>
    <row r="57" spans="2:17" s="2" customFormat="1" ht="31.5" customHeight="1" thickTop="1" thickBot="1">
      <c r="B57" s="49"/>
      <c r="C57" s="117" t="s">
        <v>6</v>
      </c>
      <c r="D57" s="117"/>
      <c r="E57" s="117"/>
      <c r="F57" s="124">
        <f>+L6</f>
        <v>0</v>
      </c>
      <c r="G57" s="124"/>
      <c r="H57" s="124"/>
      <c r="I57" s="63" t="str">
        <f>+IF(J6="Ja / Oui / Si",IF(L6="","O","P"),IF(L6="","P","O"))</f>
        <v>P</v>
      </c>
      <c r="J57" s="66" t="str">
        <f>+IF(I57&lt;&gt;"P",+INDEX(Traduction, MATCH('Liste déroulante'!D63,ligne_trad,0),MATCH(dfi,langue,0)),"")</f>
        <v/>
      </c>
      <c r="K57" s="39"/>
      <c r="L57" s="39"/>
      <c r="M57" s="52"/>
    </row>
    <row r="58" spans="2:17" s="2" customFormat="1" ht="91.5" customHeight="1" thickTop="1" thickBot="1">
      <c r="B58" s="49"/>
      <c r="C58" s="125" t="str">
        <f>+C7</f>
        <v>Description de la randonnée</v>
      </c>
      <c r="D58" s="125"/>
      <c r="E58" s="125"/>
      <c r="F58" s="126">
        <f>+D7</f>
        <v>0</v>
      </c>
      <c r="G58" s="126"/>
      <c r="H58" s="126"/>
      <c r="I58" s="64" t="str">
        <f>+IF(D7="","O","P")</f>
        <v>O</v>
      </c>
      <c r="J58" s="66" t="str">
        <f>+IF(I58&lt;&gt;"P",+INDEX(Traduction, MATCH('Liste déroulante'!D62,ligne_trad,0),MATCH(dfi,langue,0)),"")</f>
        <v>Donnée manquante</v>
      </c>
      <c r="K58" s="39"/>
      <c r="L58" s="39"/>
      <c r="M58" s="52"/>
    </row>
    <row r="59" spans="2:17" s="2" customFormat="1" ht="31.5" customHeight="1" thickTop="1" thickBot="1">
      <c r="B59" s="49"/>
      <c r="C59" s="117" t="str">
        <f>+C10</f>
        <v xml:space="preserve">Coordonnée du point de départ </v>
      </c>
      <c r="D59" s="117"/>
      <c r="E59" s="117"/>
      <c r="F59" s="126">
        <f>+D10</f>
        <v>0</v>
      </c>
      <c r="G59" s="126"/>
      <c r="H59" s="126"/>
      <c r="I59" s="64" t="str">
        <f>+IF(D10="","O","P")</f>
        <v>O</v>
      </c>
      <c r="J59" s="66" t="str">
        <f>+IF(I59&lt;&gt;"P",+INDEX(Traduction, MATCH('Liste déroulante'!D62,ligne_trad,0),MATCH(dfi,langue,0)),"")</f>
        <v>Donnée manquante</v>
      </c>
      <c r="K59" s="39"/>
      <c r="L59" s="39"/>
      <c r="M59" s="52"/>
    </row>
    <row r="60" spans="2:17" s="2" customFormat="1" ht="31.5" customHeight="1" thickTop="1" thickBot="1">
      <c r="B60" s="49"/>
      <c r="C60" s="117" t="str">
        <f>+E10</f>
        <v>Coordonnée intermédiaire aller</v>
      </c>
      <c r="D60" s="117"/>
      <c r="E60" s="117"/>
      <c r="F60" s="126">
        <f>+F10</f>
        <v>0</v>
      </c>
      <c r="G60" s="126"/>
      <c r="H60" s="126"/>
      <c r="I60" s="64" t="str">
        <f>+IF(F10="","O","P")</f>
        <v>O</v>
      </c>
      <c r="J60" s="66" t="str">
        <f>+IF(I60&lt;&gt;"P",+INDEX(Traduction, MATCH('Liste déroulante'!D62,ligne_trad,0),MATCH(dfi,langue,0)),"")</f>
        <v>Donnée manquante</v>
      </c>
      <c r="K60" s="39"/>
      <c r="L60" s="39"/>
      <c r="M60" s="52"/>
    </row>
    <row r="61" spans="2:17" s="2" customFormat="1" ht="31.5" customHeight="1" thickTop="1" thickBot="1">
      <c r="B61" s="49"/>
      <c r="C61" s="117" t="str">
        <f>+G10</f>
        <v>Coordonnée point culminant</v>
      </c>
      <c r="D61" s="117"/>
      <c r="E61" s="117"/>
      <c r="F61" s="126">
        <f>+H10</f>
        <v>0</v>
      </c>
      <c r="G61" s="126"/>
      <c r="H61" s="126"/>
      <c r="I61" s="64" t="str">
        <f>+IF(H10="","O","P")</f>
        <v>O</v>
      </c>
      <c r="J61" s="66" t="str">
        <f>+IF(I61&lt;&gt;"P",+INDEX(Traduction, MATCH('Liste déroulante'!D62,ligne_trad,0),MATCH(dfi,langue,0)),"")</f>
        <v>Donnée manquante</v>
      </c>
      <c r="K61" s="39"/>
      <c r="L61" s="39"/>
      <c r="M61" s="52"/>
    </row>
    <row r="62" spans="2:17" s="2" customFormat="1" ht="31.5" customHeight="1" thickTop="1" thickBot="1">
      <c r="B62" s="49"/>
      <c r="C62" s="117" t="str">
        <f>+I10</f>
        <v>Coordonnée intermédiaire retour</v>
      </c>
      <c r="D62" s="117"/>
      <c r="E62" s="117"/>
      <c r="F62" s="126">
        <f>+J10</f>
        <v>0</v>
      </c>
      <c r="G62" s="126"/>
      <c r="H62" s="126"/>
      <c r="I62" s="64" t="str">
        <f>+IF(J10="","O","P")</f>
        <v>O</v>
      </c>
      <c r="J62" s="66" t="str">
        <f>+IF(I62&lt;&gt;"P",+INDEX(Traduction, MATCH('Liste déroulante'!D62,ligne_trad,0),MATCH(dfi,langue,0)),"")</f>
        <v>Donnée manquante</v>
      </c>
      <c r="K62" s="39"/>
      <c r="L62" s="39"/>
      <c r="M62" s="52"/>
    </row>
    <row r="63" spans="2:17" s="2" customFormat="1" ht="31.5" customHeight="1" thickTop="1" thickBot="1">
      <c r="B63" s="49"/>
      <c r="C63" s="117" t="str">
        <f>+K10</f>
        <v>Coordonnée du point d'arrivée</v>
      </c>
      <c r="D63" s="117"/>
      <c r="E63" s="117"/>
      <c r="F63" s="126">
        <f>+L10</f>
        <v>0</v>
      </c>
      <c r="G63" s="126"/>
      <c r="H63" s="126"/>
      <c r="I63" s="64" t="str">
        <f>+IF(L10="","O","P")</f>
        <v>O</v>
      </c>
      <c r="J63" s="66" t="str">
        <f>+IF(I63&lt;&gt;"P",+INDEX(Traduction, MATCH('Liste déroulante'!D62,ligne_trad,0),MATCH(dfi,langue,0)),"")</f>
        <v>Donnée manquante</v>
      </c>
      <c r="K63" s="39"/>
      <c r="L63" s="39"/>
      <c r="M63" s="52"/>
    </row>
    <row r="64" spans="2:17" s="2" customFormat="1" ht="31.5" customHeight="1" thickTop="1" thickBot="1">
      <c r="B64" s="49"/>
      <c r="C64" s="117" t="str">
        <f>+C11</f>
        <v>Distance en km</v>
      </c>
      <c r="D64" s="117"/>
      <c r="E64" s="117"/>
      <c r="F64" s="124">
        <f>+D11</f>
        <v>0</v>
      </c>
      <c r="G64" s="124"/>
      <c r="H64" s="124"/>
      <c r="I64" s="64" t="str">
        <f>+IF(D11="","O","P")</f>
        <v>O</v>
      </c>
      <c r="J64" s="66" t="str">
        <f>+IF(I64&lt;&gt;"P",+INDEX(Traduction, MATCH('Liste déroulante'!D62,ligne_trad,0),MATCH(dfi,langue,0)),"")</f>
        <v>Donnée manquante</v>
      </c>
      <c r="K64" s="39"/>
      <c r="L64" s="39"/>
      <c r="M64" s="52"/>
    </row>
    <row r="65" spans="2:13" s="2" customFormat="1" ht="31.5" customHeight="1" thickTop="1" thickBot="1">
      <c r="B65" s="49"/>
      <c r="C65" s="117" t="str">
        <f>+E11</f>
        <v>Dénivelés positifs</v>
      </c>
      <c r="D65" s="117"/>
      <c r="E65" s="117"/>
      <c r="F65" s="124">
        <f>+F11</f>
        <v>0</v>
      </c>
      <c r="G65" s="124"/>
      <c r="H65" s="124"/>
      <c r="I65" s="64" t="str">
        <f>+IF(F11="","O","P")</f>
        <v>O</v>
      </c>
      <c r="J65" s="66" t="str">
        <f>+IF(I65&lt;&gt;"P",+INDEX(Traduction, MATCH('Liste déroulante'!D62,ligne_trad,0),MATCH(dfi,langue,0)),"")</f>
        <v>Donnée manquante</v>
      </c>
      <c r="K65" s="39"/>
      <c r="L65" s="39"/>
      <c r="M65" s="52"/>
    </row>
    <row r="66" spans="2:13" s="2" customFormat="1" ht="31.5" customHeight="1" thickTop="1" thickBot="1">
      <c r="B66" s="49"/>
      <c r="C66" s="117" t="str">
        <f>+G11</f>
        <v>Dénivelés négatifs</v>
      </c>
      <c r="D66" s="117"/>
      <c r="E66" s="117"/>
      <c r="F66" s="124">
        <f>+H11</f>
        <v>0</v>
      </c>
      <c r="G66" s="124"/>
      <c r="H66" s="124"/>
      <c r="I66" s="64" t="str">
        <f>+IF(H11="","O","P")</f>
        <v>O</v>
      </c>
      <c r="J66" s="66" t="str">
        <f>+IF(I66&lt;&gt;"P",+INDEX(Traduction, MATCH('Liste déroulante'!D62,ligne_trad,0),MATCH(dfi,langue,0)),"")</f>
        <v>Donnée manquante</v>
      </c>
      <c r="K66" s="39"/>
      <c r="L66" s="39"/>
      <c r="M66" s="52"/>
    </row>
    <row r="67" spans="2:13" s="2" customFormat="1" ht="31.5" customHeight="1" thickTop="1" thickBot="1">
      <c r="B67" s="49"/>
      <c r="C67" s="117" t="str">
        <f>+I11</f>
        <v>Difficulté maximale</v>
      </c>
      <c r="D67" s="117"/>
      <c r="E67" s="117"/>
      <c r="F67" s="118">
        <f>+J11</f>
        <v>0</v>
      </c>
      <c r="G67" s="118"/>
      <c r="H67" s="118"/>
      <c r="I67" s="64" t="str">
        <f>+IF(J11="","O","P")</f>
        <v>O</v>
      </c>
      <c r="J67" s="66" t="str">
        <f>+IF(I67&lt;&gt;"P",+INDEX(Traduction, MATCH('Liste déroulante'!D62,ligne_trad,0),MATCH(dfi,langue,0)),"")</f>
        <v>Donnée manquante</v>
      </c>
      <c r="K67" s="39"/>
      <c r="L67" s="39"/>
      <c r="M67" s="52"/>
    </row>
    <row r="68" spans="2:13" s="2" customFormat="1" ht="31.5" customHeight="1" thickTop="1" thickBot="1">
      <c r="B68" s="49"/>
      <c r="C68" s="117" t="str">
        <f>+C12</f>
        <v>Nombre de clients</v>
      </c>
      <c r="D68" s="117"/>
      <c r="E68" s="117"/>
      <c r="F68" s="124">
        <f>+D12</f>
        <v>0</v>
      </c>
      <c r="G68" s="124"/>
      <c r="H68" s="124"/>
      <c r="I68" s="64" t="str">
        <f>+IF(D12="","O","P")</f>
        <v>O</v>
      </c>
      <c r="J68" s="66" t="str">
        <f>+IF(I68&lt;&gt;"P",+INDEX(Traduction, MATCH('Liste déroulante'!D62,ligne_trad,0),MATCH(dfi,langue,0)),"")</f>
        <v>Donnée manquante</v>
      </c>
      <c r="K68" s="39"/>
      <c r="L68" s="39"/>
      <c r="M68" s="52"/>
    </row>
    <row r="69" spans="2:13" s="2" customFormat="1" ht="31.5" customHeight="1" thickTop="1" thickBot="1">
      <c r="B69" s="49"/>
      <c r="C69" s="117" t="str">
        <f>+K11</f>
        <v>Durée de la randonnée dans le terrain</v>
      </c>
      <c r="D69" s="117"/>
      <c r="E69" s="117"/>
      <c r="F69" s="124">
        <f>+L11</f>
        <v>0</v>
      </c>
      <c r="G69" s="124"/>
      <c r="H69" s="124"/>
      <c r="I69" s="64" t="str">
        <f>+IF(L11="","O","P")</f>
        <v>O</v>
      </c>
      <c r="J69" s="66" t="str">
        <f>+IF(I69&lt;&gt;"P",+INDEX(Traduction, MATCH('Liste déroulante'!D62,ligne_trad,0),MATCH(dfi,langue,0)),"")</f>
        <v>Donnée manquante</v>
      </c>
      <c r="K69" s="39"/>
      <c r="L69" s="39"/>
      <c r="M69" s="52"/>
    </row>
    <row r="70" spans="2:13" s="2" customFormat="1" ht="31.5" customHeight="1" thickTop="1" thickBot="1">
      <c r="B70" s="49"/>
      <c r="C70" s="117" t="str">
        <f>+E12</f>
        <v>Rémunération en CHF</v>
      </c>
      <c r="D70" s="117"/>
      <c r="E70" s="117"/>
      <c r="F70" s="124">
        <f>+F12</f>
        <v>0</v>
      </c>
      <c r="G70" s="124"/>
      <c r="H70" s="124"/>
      <c r="I70" s="64" t="str">
        <f>+IF(F12="","O","P")</f>
        <v>O</v>
      </c>
      <c r="J70" s="66" t="str">
        <f>+IF(I70&lt;&gt;"P",+INDEX(Traduction, MATCH('Liste déroulante'!D62,ligne_trad,0),MATCH(dfi,langue,0)),"")</f>
        <v>Donnée manquante</v>
      </c>
      <c r="K70" s="39"/>
      <c r="L70" s="39"/>
      <c r="M70" s="52"/>
    </row>
    <row r="71" spans="2:13" s="2" customFormat="1" ht="31.5" customHeight="1" thickTop="1" thickBot="1">
      <c r="B71" s="49"/>
      <c r="C71" s="40" t="str">
        <f>+C15</f>
        <v>Organisation</v>
      </c>
      <c r="D71" s="40"/>
      <c r="E71" s="40"/>
      <c r="F71" s="118">
        <f>+D15</f>
        <v>0</v>
      </c>
      <c r="G71" s="118"/>
      <c r="H71" s="118"/>
      <c r="I71" s="64" t="str">
        <f>+IF(D15="","O","P")</f>
        <v>O</v>
      </c>
      <c r="J71" s="66" t="str">
        <f>+IF(I71&lt;&gt;"P",+INDEX(Traduction, MATCH('Liste déroulante'!D62,ligne_trad,0),MATCH(dfi,langue,0)),"")</f>
        <v>Donnée manquante</v>
      </c>
      <c r="K71" s="39"/>
      <c r="L71" s="39"/>
      <c r="M71" s="52"/>
    </row>
    <row r="72" spans="2:13" s="2" customFormat="1" ht="31.5" customHeight="1" thickTop="1" thickBot="1">
      <c r="B72" s="49"/>
      <c r="C72" s="117" t="str">
        <f>+C16</f>
        <v>Nom du maître de stage</v>
      </c>
      <c r="D72" s="117"/>
      <c r="E72" s="117"/>
      <c r="F72" s="126">
        <f>+D16</f>
        <v>0</v>
      </c>
      <c r="G72" s="126"/>
      <c r="H72" s="126"/>
      <c r="I72" s="64" t="str">
        <f>+IF(D16="","O","P")</f>
        <v>O</v>
      </c>
      <c r="J72" s="66" t="str">
        <f>+IF(I72&lt;&gt;"P",+INDEX(Traduction, MATCH('Liste déroulante'!D62,ligne_trad,0),MATCH(dfi,langue,0)),"")</f>
        <v>Donnée manquante</v>
      </c>
      <c r="K72" s="39"/>
      <c r="L72" s="39"/>
      <c r="M72" s="52"/>
    </row>
    <row r="73" spans="2:13" s="2" customFormat="1" ht="31.5" customHeight="1" thickTop="1" thickBot="1">
      <c r="B73" s="49"/>
      <c r="C73" s="117" t="str">
        <f>+G16</f>
        <v>Prénom du maître de stage</v>
      </c>
      <c r="D73" s="117"/>
      <c r="E73" s="117"/>
      <c r="F73" s="118">
        <f>+H16</f>
        <v>0</v>
      </c>
      <c r="G73" s="118"/>
      <c r="H73" s="118"/>
      <c r="I73" s="64" t="str">
        <f>+IF(H16="","O","P")</f>
        <v>O</v>
      </c>
      <c r="J73" s="66" t="str">
        <f>+IF(I73&lt;&gt;"P",+INDEX(Traduction, MATCH('Liste déroulante'!D62,ligne_trad,0),MATCH(dfi,langue,0)),"")</f>
        <v>Donnée manquante</v>
      </c>
      <c r="K73" s="39"/>
      <c r="L73" s="39"/>
      <c r="M73" s="52"/>
    </row>
    <row r="74" spans="2:13" s="2" customFormat="1" ht="31.5" customHeight="1" thickTop="1" thickBot="1">
      <c r="B74" s="49"/>
      <c r="C74" s="117" t="str">
        <f>+C17</f>
        <v>Adresse</v>
      </c>
      <c r="D74" s="117"/>
      <c r="E74" s="117"/>
      <c r="F74" s="118">
        <f>+D17</f>
        <v>0</v>
      </c>
      <c r="G74" s="118"/>
      <c r="H74" s="118"/>
      <c r="I74" s="64" t="str">
        <f>+IF(D17="","O","P")</f>
        <v>O</v>
      </c>
      <c r="J74" s="66" t="str">
        <f>+IF(I74&lt;&gt;"P",+INDEX(Traduction, MATCH('Liste déroulante'!D62,ligne_trad,0),MATCH(dfi,langue,0)),"")</f>
        <v>Donnée manquante</v>
      </c>
      <c r="K74" s="39"/>
      <c r="L74" s="39"/>
      <c r="M74" s="52"/>
    </row>
    <row r="75" spans="2:13" s="2" customFormat="1" ht="31.5" customHeight="1" thickTop="1" thickBot="1">
      <c r="B75" s="49"/>
      <c r="C75" s="117" t="str">
        <f>+G17</f>
        <v>Localité</v>
      </c>
      <c r="D75" s="117"/>
      <c r="E75" s="117"/>
      <c r="F75" s="118">
        <f>+H17</f>
        <v>0</v>
      </c>
      <c r="G75" s="118"/>
      <c r="H75" s="118"/>
      <c r="I75" s="64" t="str">
        <f>+IF(H17="","O","P")</f>
        <v>O</v>
      </c>
      <c r="J75" s="66" t="str">
        <f>+IF(I75&lt;&gt;"P",+INDEX(Traduction, MATCH('Liste déroulante'!D62,ligne_trad,0),MATCH(dfi,langue,0)),"")</f>
        <v>Donnée manquante</v>
      </c>
      <c r="K75" s="39"/>
      <c r="L75" s="39"/>
      <c r="M75" s="52"/>
    </row>
    <row r="76" spans="2:13" s="2" customFormat="1" ht="31.5" customHeight="1" thickTop="1" thickBot="1">
      <c r="B76" s="49"/>
      <c r="C76" s="117" t="str">
        <f>+K17</f>
        <v>NPA</v>
      </c>
      <c r="D76" s="117"/>
      <c r="E76" s="117"/>
      <c r="F76" s="124">
        <f>+L17</f>
        <v>0</v>
      </c>
      <c r="G76" s="124"/>
      <c r="H76" s="124"/>
      <c r="I76" s="64" t="str">
        <f>+IF(L17="","O","P")</f>
        <v>O</v>
      </c>
      <c r="J76" s="66" t="str">
        <f>+IF(I76&lt;&gt;"P",+INDEX(Traduction, MATCH('Liste déroulante'!D62,ligne_trad,0),MATCH(dfi,langue,0)),"")</f>
        <v>Donnée manquante</v>
      </c>
      <c r="K76" s="39"/>
      <c r="L76" s="39"/>
      <c r="M76" s="52"/>
    </row>
    <row r="77" spans="2:13" s="2" customFormat="1" ht="31.5" customHeight="1" thickTop="1" thickBot="1">
      <c r="B77" s="49"/>
      <c r="C77" s="117" t="str">
        <f>+C18</f>
        <v>Numéro de téléphone</v>
      </c>
      <c r="D77" s="117"/>
      <c r="E77" s="117"/>
      <c r="F77" s="118">
        <f>+D18</f>
        <v>0</v>
      </c>
      <c r="G77" s="118"/>
      <c r="H77" s="118"/>
      <c r="I77" s="64" t="str">
        <f>+IF(D18="","O","P")</f>
        <v>O</v>
      </c>
      <c r="J77" s="66" t="str">
        <f>+IF(I77&lt;&gt;"P",+INDEX(Traduction, MATCH('Liste déroulante'!D62,ligne_trad,0),MATCH(dfi,langue,0)),"")</f>
        <v>Donnée manquante</v>
      </c>
      <c r="K77" s="39"/>
      <c r="L77" s="39"/>
      <c r="M77" s="52"/>
    </row>
    <row r="78" spans="2:13" s="2" customFormat="1" ht="31.5" customHeight="1" thickTop="1" thickBot="1">
      <c r="B78" s="49"/>
      <c r="C78" s="117" t="str">
        <f>+G18</f>
        <v>Adresse Mail</v>
      </c>
      <c r="D78" s="117"/>
      <c r="E78" s="117"/>
      <c r="F78" s="118">
        <f>+H18</f>
        <v>0</v>
      </c>
      <c r="G78" s="118"/>
      <c r="H78" s="118"/>
      <c r="I78" s="64" t="str">
        <f>+IF(H18="","O","P")</f>
        <v>O</v>
      </c>
      <c r="J78" s="66" t="str">
        <f>+IF(I78&lt;&gt;"P",+INDEX(Traduction, MATCH('Liste déroulante'!D62,ligne_trad,0),MATCH(dfi,langue,0)),"")</f>
        <v>Donnée manquante</v>
      </c>
      <c r="K78" s="39"/>
      <c r="L78" s="39"/>
      <c r="M78" s="52"/>
    </row>
    <row r="79" spans="2:13" s="2" customFormat="1" ht="31.5" customHeight="1" thickTop="1" thickBot="1">
      <c r="B79" s="49"/>
      <c r="C79" s="117" t="str">
        <f>+INDEX(Traduction, MATCH('Liste déroulante'!D61,ligne_trad,0),MATCH(dfi,langue,0))</f>
        <v>Formulaire correctement complété ?</v>
      </c>
      <c r="D79" s="117"/>
      <c r="E79" s="117"/>
      <c r="F79" s="118"/>
      <c r="G79" s="118"/>
      <c r="H79" s="118"/>
      <c r="I79" s="7" t="b">
        <f>COUNTIF(I51:I78,"p")=28</f>
        <v>0</v>
      </c>
      <c r="J79" s="66" t="str">
        <f>+IF(validation0,"","Formulaire incomplet")</f>
        <v>Formulaire incomplet</v>
      </c>
      <c r="K79" s="39"/>
      <c r="L79" s="39"/>
      <c r="M79" s="52"/>
    </row>
    <row r="80" spans="2:13" s="2" customFormat="1" ht="16.5" thickTop="1" thickBot="1"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5"/>
    </row>
    <row r="81" s="2" customFormat="1" ht="15.75" thickTop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pans="3:3" s="2" customFormat="1"/>
    <row r="274" spans="3:3">
      <c r="C274" s="2"/>
    </row>
  </sheetData>
  <sheetProtection algorithmName="SHA-512" hashValue="+Ov2lG2RajfQt9zdXnUpJ2mLzAMXjjNsLLFyHu4TzMT9ZqDqjs9HBCNoGVtDFFS4m4x6PJtkUlqzxWKbmucivQ==" saltValue="a1rpg4NxMfB+8wLejqQa8A==" spinCount="100000" sheet="1" selectLockedCells="1"/>
  <mergeCells count="80">
    <mergeCell ref="C77:E77"/>
    <mergeCell ref="F77:H77"/>
    <mergeCell ref="C78:E78"/>
    <mergeCell ref="F78:H78"/>
    <mergeCell ref="C79:E79"/>
    <mergeCell ref="F79:H79"/>
    <mergeCell ref="C74:E74"/>
    <mergeCell ref="F74:H74"/>
    <mergeCell ref="C75:E75"/>
    <mergeCell ref="F75:H75"/>
    <mergeCell ref="C76:E76"/>
    <mergeCell ref="F76:H76"/>
    <mergeCell ref="C73:E73"/>
    <mergeCell ref="F73:H73"/>
    <mergeCell ref="C67:E67"/>
    <mergeCell ref="F67:H67"/>
    <mergeCell ref="C68:E68"/>
    <mergeCell ref="F68:H68"/>
    <mergeCell ref="C69:E69"/>
    <mergeCell ref="F69:H69"/>
    <mergeCell ref="C70:E70"/>
    <mergeCell ref="F70:H70"/>
    <mergeCell ref="F71:H71"/>
    <mergeCell ref="C72:E72"/>
    <mergeCell ref="F72:H72"/>
    <mergeCell ref="C64:E64"/>
    <mergeCell ref="F64:H64"/>
    <mergeCell ref="C65:E65"/>
    <mergeCell ref="F65:H65"/>
    <mergeCell ref="C66:E66"/>
    <mergeCell ref="F66:H66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55:E55"/>
    <mergeCell ref="F55:H55"/>
    <mergeCell ref="C56:E56"/>
    <mergeCell ref="F56:H56"/>
    <mergeCell ref="C57:E57"/>
    <mergeCell ref="F57:H57"/>
    <mergeCell ref="C52:E52"/>
    <mergeCell ref="F52:H52"/>
    <mergeCell ref="C53:E53"/>
    <mergeCell ref="F53:H53"/>
    <mergeCell ref="C54:E54"/>
    <mergeCell ref="F54:H54"/>
    <mergeCell ref="C38:L38"/>
    <mergeCell ref="C40:J40"/>
    <mergeCell ref="C42:L42"/>
    <mergeCell ref="C49:L49"/>
    <mergeCell ref="C51:E51"/>
    <mergeCell ref="F51:H51"/>
    <mergeCell ref="D18:F18"/>
    <mergeCell ref="H18:J18"/>
    <mergeCell ref="C20:L20"/>
    <mergeCell ref="C31:L31"/>
    <mergeCell ref="D33:F33"/>
    <mergeCell ref="H33:K33"/>
    <mergeCell ref="D17:F17"/>
    <mergeCell ref="H17:J17"/>
    <mergeCell ref="E1:H1"/>
    <mergeCell ref="C2:L2"/>
    <mergeCell ref="D3:F3"/>
    <mergeCell ref="H3:J3"/>
    <mergeCell ref="C5:L5"/>
    <mergeCell ref="D7:L7"/>
    <mergeCell ref="C9:L9"/>
    <mergeCell ref="C14:L14"/>
    <mergeCell ref="D15:L15"/>
    <mergeCell ref="D16:F16"/>
    <mergeCell ref="H16:J16"/>
  </mergeCells>
  <conditionalFormatting sqref="C40">
    <cfRule type="notContainsBlanks" dxfId="541" priority="4">
      <formula>LEN(TRIM(C40))&gt;0</formula>
    </cfRule>
  </conditionalFormatting>
  <conditionalFormatting sqref="C46:G47">
    <cfRule type="expression" dxfId="540" priority="6">
      <formula>H44="OUI"</formula>
    </cfRule>
  </conditionalFormatting>
  <conditionalFormatting sqref="I1">
    <cfRule type="notContainsBlanks" dxfId="539" priority="8">
      <formula>LEN(TRIM(I1))&gt;0</formula>
    </cfRule>
  </conditionalFormatting>
  <conditionalFormatting sqref="I51:I78">
    <cfRule type="cellIs" dxfId="538" priority="1" operator="equal">
      <formula>"P"</formula>
    </cfRule>
  </conditionalFormatting>
  <conditionalFormatting sqref="I79">
    <cfRule type="expression" dxfId="537" priority="7">
      <formula>$I$79</formula>
    </cfRule>
  </conditionalFormatting>
  <conditionalFormatting sqref="L6">
    <cfRule type="expression" dxfId="536" priority="2">
      <formula>+IF(J6="Nein / Non / No",TRUE())</formula>
    </cfRule>
  </conditionalFormatting>
  <conditionalFormatting sqref="L45">
    <cfRule type="expression" dxfId="535" priority="5">
      <formula>validation</formula>
    </cfRule>
  </conditionalFormatting>
  <conditionalFormatting sqref="Q51">
    <cfRule type="cellIs" dxfId="534" priority="3" operator="equal">
      <formula>"P"</formula>
    </cfRule>
  </conditionalFormatting>
  <dataValidations count="8">
    <dataValidation type="date" operator="greaterThan" allowBlank="1" showErrorMessage="1" sqref="D6" xr:uid="{C26914AF-42B7-46D4-A491-E88DFECD5053}">
      <formula1>44562</formula1>
    </dataValidation>
    <dataValidation type="whole" allowBlank="1" showInputMessage="1" showErrorMessage="1" error="Un groupe est composé d'au moins deux clients" sqref="D12" xr:uid="{5F312A59-9C36-47C0-B798-CE1AEC3E7305}">
      <formula1>2</formula1>
      <formula2>50</formula2>
    </dataValidation>
    <dataValidation type="decimal" allowBlank="1" showInputMessage="1" showErrorMessage="1" error="Une randonnée dure au minimum 4 heures d'engagement dans le terrain" sqref="L11" xr:uid="{E4EF0C9C-AE53-410E-AA2B-1533F858A072}">
      <formula1>4</formula1>
      <formula2>12</formula2>
    </dataValidation>
    <dataValidation showInputMessage="1" showErrorMessage="1" error="Une randonnée dure au minimum 4 heures d'engagement dans le terrain" sqref="F12 L3" xr:uid="{33AE5F89-059F-4203-8CCB-07F7FF480E84}"/>
    <dataValidation type="whole" operator="greaterThanOrEqual" allowBlank="1" showInputMessage="1" showErrorMessage="1" error="Minimum 3 jours" sqref="L6" xr:uid="{1348D52E-FE4A-4FBF-94CE-766B7129804D}">
      <formula1>3</formula1>
    </dataValidation>
    <dataValidation allowBlank="1" showInputMessage="1" showErrorMessage="1" prompt="Coordonnées officielles_x000a_CH1903+ / NM95" sqref="C9:L9 N9:Q9" xr:uid="{02768F76-8A35-41D3-A423-E0BDDC4675E1}"/>
    <dataValidation type="list" allowBlank="1" showInputMessage="1" showErrorMessage="1" sqref="F6" xr:uid="{CBB4E75E-B6BD-42D3-BB71-1DFC1385F24B}">
      <formula1>IF(dfi="Français",Français,Deutsch)</formula1>
    </dataValidation>
    <dataValidation type="list" showInputMessage="1" showErrorMessage="1" sqref="L1" xr:uid="{9BF0C821-793A-43A9-AEAB-14D5B702A7B0}">
      <formula1>langue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A741C41-C05D-4572-B414-35FC31B288F3}">
          <x14:formula1>
            <xm:f>'Liste déroulante'!$A$8:$A$9</xm:f>
          </x14:formula1>
          <xm:sqref>H6 J6</xm:sqref>
        </x14:dataValidation>
        <x14:dataValidation type="list" allowBlank="1" showInputMessage="1" showErrorMessage="1" xr:uid="{03DF3378-2A75-4AD3-A20F-7F01646FD374}">
          <x14:formula1>
            <xm:f>IF(OR($F$6="Randonnée T1 à T3",$F$6="Wanderung T1 bis T3"),'Liste déroulante'!$A$13:$A$15,'Liste déroulante'!$A$18:$A$20)</xm:f>
          </x14:formula1>
          <xm:sqref>J11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78</vt:i4>
      </vt:variant>
      <vt:variant>
        <vt:lpstr>Plages nommées</vt:lpstr>
      </vt:variant>
      <vt:variant>
        <vt:i4>309</vt:i4>
      </vt:variant>
    </vt:vector>
  </HeadingPairs>
  <TitlesOfParts>
    <vt:vector size="38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Base de donnée</vt:lpstr>
      <vt:lpstr>Validations</vt:lpstr>
      <vt:lpstr>Liste déroulante</vt:lpstr>
      <vt:lpstr>Deutsch</vt:lpstr>
      <vt:lpstr>'10'!dfi</vt:lpstr>
      <vt:lpstr>'11'!dfi</vt:lpstr>
      <vt:lpstr>'12'!dfi</vt:lpstr>
      <vt:lpstr>'13'!dfi</vt:lpstr>
      <vt:lpstr>'14'!dfi</vt:lpstr>
      <vt:lpstr>'15'!dfi</vt:lpstr>
      <vt:lpstr>'16'!dfi</vt:lpstr>
      <vt:lpstr>'17'!dfi</vt:lpstr>
      <vt:lpstr>'18'!dfi</vt:lpstr>
      <vt:lpstr>'19'!dfi</vt:lpstr>
      <vt:lpstr>'2'!dfi</vt:lpstr>
      <vt:lpstr>'20'!dfi</vt:lpstr>
      <vt:lpstr>'21'!dfi</vt:lpstr>
      <vt:lpstr>'22'!dfi</vt:lpstr>
      <vt:lpstr>'23'!dfi</vt:lpstr>
      <vt:lpstr>'24'!dfi</vt:lpstr>
      <vt:lpstr>'25'!dfi</vt:lpstr>
      <vt:lpstr>'26'!dfi</vt:lpstr>
      <vt:lpstr>'27'!dfi</vt:lpstr>
      <vt:lpstr>'28'!dfi</vt:lpstr>
      <vt:lpstr>'29'!dfi</vt:lpstr>
      <vt:lpstr>'3'!dfi</vt:lpstr>
      <vt:lpstr>'30'!dfi</vt:lpstr>
      <vt:lpstr>'31'!dfi</vt:lpstr>
      <vt:lpstr>'32'!dfi</vt:lpstr>
      <vt:lpstr>'33'!dfi</vt:lpstr>
      <vt:lpstr>'34'!dfi</vt:lpstr>
      <vt:lpstr>'35'!dfi</vt:lpstr>
      <vt:lpstr>'36'!dfi</vt:lpstr>
      <vt:lpstr>'37'!dfi</vt:lpstr>
      <vt:lpstr>'38'!dfi</vt:lpstr>
      <vt:lpstr>'39'!dfi</vt:lpstr>
      <vt:lpstr>'4'!dfi</vt:lpstr>
      <vt:lpstr>'40'!dfi</vt:lpstr>
      <vt:lpstr>'41'!dfi</vt:lpstr>
      <vt:lpstr>'42'!dfi</vt:lpstr>
      <vt:lpstr>'43'!dfi</vt:lpstr>
      <vt:lpstr>'44'!dfi</vt:lpstr>
      <vt:lpstr>'45'!dfi</vt:lpstr>
      <vt:lpstr>'46'!dfi</vt:lpstr>
      <vt:lpstr>'47'!dfi</vt:lpstr>
      <vt:lpstr>'48'!dfi</vt:lpstr>
      <vt:lpstr>'49'!dfi</vt:lpstr>
      <vt:lpstr>'5'!dfi</vt:lpstr>
      <vt:lpstr>'50'!dfi</vt:lpstr>
      <vt:lpstr>'51'!dfi</vt:lpstr>
      <vt:lpstr>'52'!dfi</vt:lpstr>
      <vt:lpstr>'53'!dfi</vt:lpstr>
      <vt:lpstr>'54'!dfi</vt:lpstr>
      <vt:lpstr>'55'!dfi</vt:lpstr>
      <vt:lpstr>'56'!dfi</vt:lpstr>
      <vt:lpstr>'57'!dfi</vt:lpstr>
      <vt:lpstr>'58'!dfi</vt:lpstr>
      <vt:lpstr>'59'!dfi</vt:lpstr>
      <vt:lpstr>'6'!dfi</vt:lpstr>
      <vt:lpstr>'60'!dfi</vt:lpstr>
      <vt:lpstr>'61'!dfi</vt:lpstr>
      <vt:lpstr>'62'!dfi</vt:lpstr>
      <vt:lpstr>'63'!dfi</vt:lpstr>
      <vt:lpstr>'64'!dfi</vt:lpstr>
      <vt:lpstr>'65'!dfi</vt:lpstr>
      <vt:lpstr>'66'!dfi</vt:lpstr>
      <vt:lpstr>'67'!dfi</vt:lpstr>
      <vt:lpstr>'68'!dfi</vt:lpstr>
      <vt:lpstr>'69'!dfi</vt:lpstr>
      <vt:lpstr>'7'!dfi</vt:lpstr>
      <vt:lpstr>'70'!dfi</vt:lpstr>
      <vt:lpstr>'71'!dfi</vt:lpstr>
      <vt:lpstr>'72'!dfi</vt:lpstr>
      <vt:lpstr>'73'!dfi</vt:lpstr>
      <vt:lpstr>'74'!dfi</vt:lpstr>
      <vt:lpstr>'75'!dfi</vt:lpstr>
      <vt:lpstr>'8'!dfi</vt:lpstr>
      <vt:lpstr>'9'!dfi</vt:lpstr>
      <vt:lpstr>dfi</vt:lpstr>
      <vt:lpstr>Français</vt:lpstr>
      <vt:lpstr>langue</vt:lpstr>
      <vt:lpstr>langue2</vt:lpstr>
      <vt:lpstr>ligne_trad</vt:lpstr>
      <vt:lpstr>liste_langue</vt:lpstr>
      <vt:lpstr>Nom</vt:lpstr>
      <vt:lpstr>Prénom</vt:lpstr>
      <vt:lpstr>Traduction</vt:lpstr>
      <vt:lpstr>'10'!type_rando</vt:lpstr>
      <vt:lpstr>'11'!type_rando</vt:lpstr>
      <vt:lpstr>'12'!type_rando</vt:lpstr>
      <vt:lpstr>'13'!type_rando</vt:lpstr>
      <vt:lpstr>'14'!type_rando</vt:lpstr>
      <vt:lpstr>'15'!type_rando</vt:lpstr>
      <vt:lpstr>'16'!type_rando</vt:lpstr>
      <vt:lpstr>'17'!type_rando</vt:lpstr>
      <vt:lpstr>'18'!type_rando</vt:lpstr>
      <vt:lpstr>'19'!type_rando</vt:lpstr>
      <vt:lpstr>'2'!type_rando</vt:lpstr>
      <vt:lpstr>'20'!type_rando</vt:lpstr>
      <vt:lpstr>'21'!type_rando</vt:lpstr>
      <vt:lpstr>'22'!type_rando</vt:lpstr>
      <vt:lpstr>'23'!type_rando</vt:lpstr>
      <vt:lpstr>'24'!type_rando</vt:lpstr>
      <vt:lpstr>'25'!type_rando</vt:lpstr>
      <vt:lpstr>'26'!type_rando</vt:lpstr>
      <vt:lpstr>'27'!type_rando</vt:lpstr>
      <vt:lpstr>'28'!type_rando</vt:lpstr>
      <vt:lpstr>'29'!type_rando</vt:lpstr>
      <vt:lpstr>'3'!type_rando</vt:lpstr>
      <vt:lpstr>'30'!type_rando</vt:lpstr>
      <vt:lpstr>'31'!type_rando</vt:lpstr>
      <vt:lpstr>'32'!type_rando</vt:lpstr>
      <vt:lpstr>'33'!type_rando</vt:lpstr>
      <vt:lpstr>'34'!type_rando</vt:lpstr>
      <vt:lpstr>'35'!type_rando</vt:lpstr>
      <vt:lpstr>'36'!type_rando</vt:lpstr>
      <vt:lpstr>'37'!type_rando</vt:lpstr>
      <vt:lpstr>'38'!type_rando</vt:lpstr>
      <vt:lpstr>'39'!type_rando</vt:lpstr>
      <vt:lpstr>'4'!type_rando</vt:lpstr>
      <vt:lpstr>'40'!type_rando</vt:lpstr>
      <vt:lpstr>'41'!type_rando</vt:lpstr>
      <vt:lpstr>'42'!type_rando</vt:lpstr>
      <vt:lpstr>'43'!type_rando</vt:lpstr>
      <vt:lpstr>'44'!type_rando</vt:lpstr>
      <vt:lpstr>'45'!type_rando</vt:lpstr>
      <vt:lpstr>'46'!type_rando</vt:lpstr>
      <vt:lpstr>'47'!type_rando</vt:lpstr>
      <vt:lpstr>'48'!type_rando</vt:lpstr>
      <vt:lpstr>'49'!type_rando</vt:lpstr>
      <vt:lpstr>'5'!type_rando</vt:lpstr>
      <vt:lpstr>'50'!type_rando</vt:lpstr>
      <vt:lpstr>'51'!type_rando</vt:lpstr>
      <vt:lpstr>'52'!type_rando</vt:lpstr>
      <vt:lpstr>'53'!type_rando</vt:lpstr>
      <vt:lpstr>'54'!type_rando</vt:lpstr>
      <vt:lpstr>'55'!type_rando</vt:lpstr>
      <vt:lpstr>'56'!type_rando</vt:lpstr>
      <vt:lpstr>'57'!type_rando</vt:lpstr>
      <vt:lpstr>'58'!type_rando</vt:lpstr>
      <vt:lpstr>'59'!type_rando</vt:lpstr>
      <vt:lpstr>'6'!type_rando</vt:lpstr>
      <vt:lpstr>'60'!type_rando</vt:lpstr>
      <vt:lpstr>'61'!type_rando</vt:lpstr>
      <vt:lpstr>'62'!type_rando</vt:lpstr>
      <vt:lpstr>'63'!type_rando</vt:lpstr>
      <vt:lpstr>'64'!type_rando</vt:lpstr>
      <vt:lpstr>'65'!type_rando</vt:lpstr>
      <vt:lpstr>'66'!type_rando</vt:lpstr>
      <vt:lpstr>'67'!type_rando</vt:lpstr>
      <vt:lpstr>'68'!type_rando</vt:lpstr>
      <vt:lpstr>'69'!type_rando</vt:lpstr>
      <vt:lpstr>'7'!type_rando</vt:lpstr>
      <vt:lpstr>'70'!type_rando</vt:lpstr>
      <vt:lpstr>'71'!type_rando</vt:lpstr>
      <vt:lpstr>'72'!type_rando</vt:lpstr>
      <vt:lpstr>'73'!type_rando</vt:lpstr>
      <vt:lpstr>'74'!type_rando</vt:lpstr>
      <vt:lpstr>'75'!type_rando</vt:lpstr>
      <vt:lpstr>'8'!type_rando</vt:lpstr>
      <vt:lpstr>'9'!type_rando</vt:lpstr>
      <vt:lpstr>type_rando</vt:lpstr>
      <vt:lpstr>'10'!validation0</vt:lpstr>
      <vt:lpstr>'11'!validation0</vt:lpstr>
      <vt:lpstr>'12'!validation0</vt:lpstr>
      <vt:lpstr>'13'!validation0</vt:lpstr>
      <vt:lpstr>'14'!validation0</vt:lpstr>
      <vt:lpstr>'15'!validation0</vt:lpstr>
      <vt:lpstr>'16'!validation0</vt:lpstr>
      <vt:lpstr>'17'!validation0</vt:lpstr>
      <vt:lpstr>'18'!validation0</vt:lpstr>
      <vt:lpstr>'19'!validation0</vt:lpstr>
      <vt:lpstr>'2'!validation0</vt:lpstr>
      <vt:lpstr>'20'!validation0</vt:lpstr>
      <vt:lpstr>'21'!validation0</vt:lpstr>
      <vt:lpstr>'22'!validation0</vt:lpstr>
      <vt:lpstr>'23'!validation0</vt:lpstr>
      <vt:lpstr>'24'!validation0</vt:lpstr>
      <vt:lpstr>'25'!validation0</vt:lpstr>
      <vt:lpstr>'26'!validation0</vt:lpstr>
      <vt:lpstr>'27'!validation0</vt:lpstr>
      <vt:lpstr>'28'!validation0</vt:lpstr>
      <vt:lpstr>'29'!validation0</vt:lpstr>
      <vt:lpstr>'3'!validation0</vt:lpstr>
      <vt:lpstr>'30'!validation0</vt:lpstr>
      <vt:lpstr>'31'!validation0</vt:lpstr>
      <vt:lpstr>'32'!validation0</vt:lpstr>
      <vt:lpstr>'33'!validation0</vt:lpstr>
      <vt:lpstr>'34'!validation0</vt:lpstr>
      <vt:lpstr>'35'!validation0</vt:lpstr>
      <vt:lpstr>'36'!validation0</vt:lpstr>
      <vt:lpstr>'37'!validation0</vt:lpstr>
      <vt:lpstr>'38'!validation0</vt:lpstr>
      <vt:lpstr>'39'!validation0</vt:lpstr>
      <vt:lpstr>'4'!validation0</vt:lpstr>
      <vt:lpstr>'40'!validation0</vt:lpstr>
      <vt:lpstr>'41'!validation0</vt:lpstr>
      <vt:lpstr>'42'!validation0</vt:lpstr>
      <vt:lpstr>'43'!validation0</vt:lpstr>
      <vt:lpstr>'44'!validation0</vt:lpstr>
      <vt:lpstr>'45'!validation0</vt:lpstr>
      <vt:lpstr>'46'!validation0</vt:lpstr>
      <vt:lpstr>'47'!validation0</vt:lpstr>
      <vt:lpstr>'48'!validation0</vt:lpstr>
      <vt:lpstr>'49'!validation0</vt:lpstr>
      <vt:lpstr>'5'!validation0</vt:lpstr>
      <vt:lpstr>'50'!validation0</vt:lpstr>
      <vt:lpstr>'51'!validation0</vt:lpstr>
      <vt:lpstr>'52'!validation0</vt:lpstr>
      <vt:lpstr>'53'!validation0</vt:lpstr>
      <vt:lpstr>'54'!validation0</vt:lpstr>
      <vt:lpstr>'55'!validation0</vt:lpstr>
      <vt:lpstr>'56'!validation0</vt:lpstr>
      <vt:lpstr>'57'!validation0</vt:lpstr>
      <vt:lpstr>'58'!validation0</vt:lpstr>
      <vt:lpstr>'59'!validation0</vt:lpstr>
      <vt:lpstr>'6'!validation0</vt:lpstr>
      <vt:lpstr>'60'!validation0</vt:lpstr>
      <vt:lpstr>'61'!validation0</vt:lpstr>
      <vt:lpstr>'62'!validation0</vt:lpstr>
      <vt:lpstr>'63'!validation0</vt:lpstr>
      <vt:lpstr>'64'!validation0</vt:lpstr>
      <vt:lpstr>'65'!validation0</vt:lpstr>
      <vt:lpstr>'66'!validation0</vt:lpstr>
      <vt:lpstr>'67'!validation0</vt:lpstr>
      <vt:lpstr>'68'!validation0</vt:lpstr>
      <vt:lpstr>'69'!validation0</vt:lpstr>
      <vt:lpstr>'7'!validation0</vt:lpstr>
      <vt:lpstr>'70'!validation0</vt:lpstr>
      <vt:lpstr>'71'!validation0</vt:lpstr>
      <vt:lpstr>'72'!validation0</vt:lpstr>
      <vt:lpstr>'73'!validation0</vt:lpstr>
      <vt:lpstr>'74'!validation0</vt:lpstr>
      <vt:lpstr>'75'!validation0</vt:lpstr>
      <vt:lpstr>'8'!validation0</vt:lpstr>
      <vt:lpstr>'9'!validation0</vt:lpstr>
      <vt:lpstr>validation0</vt:lpstr>
      <vt:lpstr>'1'!Zone_d_impression</vt:lpstr>
      <vt:lpstr>'10'!Zone_d_impression</vt:lpstr>
      <vt:lpstr>'11'!Zone_d_impression</vt:lpstr>
      <vt:lpstr>'12'!Zone_d_impression</vt:lpstr>
      <vt:lpstr>'13'!Zone_d_impression</vt:lpstr>
      <vt:lpstr>'14'!Zone_d_impression</vt:lpstr>
      <vt:lpstr>'15'!Zone_d_impression</vt:lpstr>
      <vt:lpstr>'16'!Zone_d_impression</vt:lpstr>
      <vt:lpstr>'17'!Zone_d_impression</vt:lpstr>
      <vt:lpstr>'18'!Zone_d_impression</vt:lpstr>
      <vt:lpstr>'19'!Zone_d_impression</vt:lpstr>
      <vt:lpstr>'2'!Zone_d_impression</vt:lpstr>
      <vt:lpstr>'20'!Zone_d_impression</vt:lpstr>
      <vt:lpstr>'21'!Zone_d_impression</vt:lpstr>
      <vt:lpstr>'22'!Zone_d_impression</vt:lpstr>
      <vt:lpstr>'23'!Zone_d_impression</vt:lpstr>
      <vt:lpstr>'24'!Zone_d_impression</vt:lpstr>
      <vt:lpstr>'25'!Zone_d_impression</vt:lpstr>
      <vt:lpstr>'26'!Zone_d_impression</vt:lpstr>
      <vt:lpstr>'27'!Zone_d_impression</vt:lpstr>
      <vt:lpstr>'28'!Zone_d_impression</vt:lpstr>
      <vt:lpstr>'29'!Zone_d_impression</vt:lpstr>
      <vt:lpstr>'3'!Zone_d_impression</vt:lpstr>
      <vt:lpstr>'30'!Zone_d_impression</vt:lpstr>
      <vt:lpstr>'31'!Zone_d_impression</vt:lpstr>
      <vt:lpstr>'32'!Zone_d_impression</vt:lpstr>
      <vt:lpstr>'33'!Zone_d_impression</vt:lpstr>
      <vt:lpstr>'34'!Zone_d_impression</vt:lpstr>
      <vt:lpstr>'35'!Zone_d_impression</vt:lpstr>
      <vt:lpstr>'36'!Zone_d_impression</vt:lpstr>
      <vt:lpstr>'37'!Zone_d_impression</vt:lpstr>
      <vt:lpstr>'38'!Zone_d_impression</vt:lpstr>
      <vt:lpstr>'39'!Zone_d_impression</vt:lpstr>
      <vt:lpstr>'4'!Zone_d_impression</vt:lpstr>
      <vt:lpstr>'40'!Zone_d_impression</vt:lpstr>
      <vt:lpstr>'41'!Zone_d_impression</vt:lpstr>
      <vt:lpstr>'42'!Zone_d_impression</vt:lpstr>
      <vt:lpstr>'43'!Zone_d_impression</vt:lpstr>
      <vt:lpstr>'44'!Zone_d_impression</vt:lpstr>
      <vt:lpstr>'45'!Zone_d_impression</vt:lpstr>
      <vt:lpstr>'46'!Zone_d_impression</vt:lpstr>
      <vt:lpstr>'47'!Zone_d_impression</vt:lpstr>
      <vt:lpstr>'48'!Zone_d_impression</vt:lpstr>
      <vt:lpstr>'49'!Zone_d_impression</vt:lpstr>
      <vt:lpstr>'5'!Zone_d_impression</vt:lpstr>
      <vt:lpstr>'50'!Zone_d_impression</vt:lpstr>
      <vt:lpstr>'51'!Zone_d_impression</vt:lpstr>
      <vt:lpstr>'52'!Zone_d_impression</vt:lpstr>
      <vt:lpstr>'53'!Zone_d_impression</vt:lpstr>
      <vt:lpstr>'54'!Zone_d_impression</vt:lpstr>
      <vt:lpstr>'55'!Zone_d_impression</vt:lpstr>
      <vt:lpstr>'56'!Zone_d_impression</vt:lpstr>
      <vt:lpstr>'57'!Zone_d_impression</vt:lpstr>
      <vt:lpstr>'58'!Zone_d_impression</vt:lpstr>
      <vt:lpstr>'59'!Zone_d_impression</vt:lpstr>
      <vt:lpstr>'6'!Zone_d_impression</vt:lpstr>
      <vt:lpstr>'60'!Zone_d_impression</vt:lpstr>
      <vt:lpstr>'61'!Zone_d_impression</vt:lpstr>
      <vt:lpstr>'62'!Zone_d_impression</vt:lpstr>
      <vt:lpstr>'63'!Zone_d_impression</vt:lpstr>
      <vt:lpstr>'64'!Zone_d_impression</vt:lpstr>
      <vt:lpstr>'65'!Zone_d_impression</vt:lpstr>
      <vt:lpstr>'66'!Zone_d_impression</vt:lpstr>
      <vt:lpstr>'67'!Zone_d_impression</vt:lpstr>
      <vt:lpstr>'68'!Zone_d_impression</vt:lpstr>
      <vt:lpstr>'69'!Zone_d_impression</vt:lpstr>
      <vt:lpstr>'7'!Zone_d_impression</vt:lpstr>
      <vt:lpstr>'70'!Zone_d_impression</vt:lpstr>
      <vt:lpstr>'71'!Zone_d_impression</vt:lpstr>
      <vt:lpstr>'72'!Zone_d_impression</vt:lpstr>
      <vt:lpstr>'73'!Zone_d_impression</vt:lpstr>
      <vt:lpstr>'74'!Zone_d_impression</vt:lpstr>
      <vt:lpstr>'75'!Zone_d_impression</vt:lpstr>
      <vt:lpstr>'8'!Zone_d_impression</vt:lpstr>
      <vt:lpstr>'9'!Zone_d_impression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Pierre Delaloye</dc:creator>
  <cp:keywords/>
  <dc:description/>
  <cp:lastModifiedBy>Pierre Delaloye</cp:lastModifiedBy>
  <cp:revision/>
  <cp:lastPrinted>2025-01-27T19:18:17Z</cp:lastPrinted>
  <dcterms:created xsi:type="dcterms:W3CDTF">2025-01-19T14:41:07Z</dcterms:created>
  <dcterms:modified xsi:type="dcterms:W3CDTF">2025-03-24T07:23:06Z</dcterms:modified>
  <cp:category/>
  <cp:contentStatus/>
</cp:coreProperties>
</file>